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codeName="ThisWorkbook" checkCompatibility="1" defaultThemeVersion="124226"/>
  <mc:AlternateContent xmlns:mc="http://schemas.openxmlformats.org/markup-compatibility/2006">
    <mc:Choice Requires="x15">
      <x15ac:absPath xmlns:x15ac="http://schemas.microsoft.com/office/spreadsheetml/2010/11/ac" url="D:\Veszprém\VLS IV. Ütem 2024-25\"/>
    </mc:Choice>
  </mc:AlternateContent>
  <xr:revisionPtr revIDLastSave="0" documentId="13_ncr:1_{2D16A415-5D43-42DC-A563-5B5ED1BDA33B}" xr6:coauthVersionLast="47" xr6:coauthVersionMax="47" xr10:uidLastSave="{00000000-0000-0000-0000-000000000000}"/>
  <bookViews>
    <workbookView xWindow="-108" yWindow="-108" windowWidth="23256" windowHeight="12456" xr2:uid="{00000000-000D-0000-FFFF-FFFF00000000}"/>
  </bookViews>
  <sheets>
    <sheet name="Főösszesítő" sheetId="80" r:id="rId1"/>
    <sheet name="Építészet" sheetId="78" r:id="rId2"/>
    <sheet name="Öltözőépület_bútorozás" sheetId="85" r:id="rId3"/>
    <sheet name="Főösszesítő_külső" sheetId="88" r:id="rId4"/>
    <sheet name="Térköves parkoló" sheetId="92" r:id="rId5"/>
    <sheet name="Közmű bekötés" sheetId="87" r:id="rId6"/>
    <sheet name="MEGBONTVA" sheetId="81" state="hidden" r:id="rId7"/>
    <sheet name="Elektromos" sheetId="90" r:id="rId8"/>
    <sheet name="Pályavilágítás" sheetId="91" r:id="rId9"/>
    <sheet name="Helyiséglista" sheetId="82" r:id="rId10"/>
    <sheet name="Munka1" sheetId="79" state="hidden" r:id="rId11"/>
  </sheets>
  <externalReferences>
    <externalReference r:id="rId12"/>
    <externalReference r:id="rId13"/>
  </externalReferences>
  <definedNames>
    <definedName name="_xlnm._FilterDatabase" localSheetId="2" hidden="1">Öltözőépület_bútorozás!$B$5:$H$49</definedName>
    <definedName name="anyag">[1]Főösszesítő!$J$2</definedName>
    <definedName name="díj">[1]Főösszesítő!$J$3</definedName>
    <definedName name="gyártmány">[1]Főösszesítő!$J$4</definedName>
    <definedName name="Munkanem_12" localSheetId="1">Építészet!$C$79</definedName>
    <definedName name="Munkanem_15" localSheetId="1">Építészet!$C$90</definedName>
    <definedName name="Munkanem_22" localSheetId="1">Építészet!$C$98</definedName>
    <definedName name="Munkanem_31" localSheetId="1">Építészet!$C$108</definedName>
    <definedName name="Munkanem_33" localSheetId="1">Építészet!$C$119</definedName>
    <definedName name="Munkanem_35" localSheetId="1">Építészet!$C$130</definedName>
    <definedName name="Munkanem_36" localSheetId="1">Építészet!$C$134</definedName>
    <definedName name="Munkanem_39" localSheetId="1">Építészet!$C$150</definedName>
    <definedName name="Munkanem_42" localSheetId="1">Építészet!$C$176</definedName>
    <definedName name="Munkanem_43" localSheetId="1">Építészet!$C$199</definedName>
    <definedName name="Munkanem_44" localSheetId="1">Építészet!$C$204</definedName>
    <definedName name="Munkanem_45" localSheetId="1">Építészet!$C$216</definedName>
    <definedName name="Munkanem_47" localSheetId="1">Építészet!$C$271</definedName>
    <definedName name="Munkanem_48" localSheetId="1">Építészet!$C$287</definedName>
    <definedName name="_xlnm.Print_Titles" localSheetId="2">Öltözőépület_bútorozás!$5:$6</definedName>
    <definedName name="_xlnm.Print_Area" localSheetId="1">Építészet!$A$1:$J$298</definedName>
    <definedName name="_xlnm.Print_Area" localSheetId="0">Főösszesítő!$A$1:$I$76</definedName>
    <definedName name="_xlnm.Print_Area" localSheetId="2">Öltözőépület_bútorozás!$A$1:$L$74</definedName>
  </definedNames>
  <calcPr calcId="181029"/>
</workbook>
</file>

<file path=xl/calcChain.xml><?xml version="1.0" encoding="utf-8"?>
<calcChain xmlns="http://schemas.openxmlformats.org/spreadsheetml/2006/main">
  <c r="I28" i="80" l="1"/>
  <c r="I14" i="87"/>
  <c r="H12" i="92"/>
  <c r="I28" i="92" l="1"/>
  <c r="H28" i="92"/>
  <c r="I27" i="92"/>
  <c r="H27" i="92"/>
  <c r="I26" i="92"/>
  <c r="H26" i="92"/>
  <c r="I25" i="92"/>
  <c r="H25" i="92"/>
  <c r="I24" i="92"/>
  <c r="H24" i="92"/>
  <c r="I23" i="92"/>
  <c r="H23" i="92"/>
  <c r="I22" i="92"/>
  <c r="H22" i="92"/>
  <c r="I21" i="92"/>
  <c r="H21" i="92"/>
  <c r="I20" i="92"/>
  <c r="H20" i="92"/>
  <c r="I19" i="92"/>
  <c r="H19" i="92"/>
  <c r="I18" i="92"/>
  <c r="H18" i="92"/>
  <c r="I17" i="92"/>
  <c r="H17" i="92"/>
  <c r="I16" i="92"/>
  <c r="H16" i="92"/>
  <c r="I15" i="92"/>
  <c r="H15" i="92"/>
  <c r="I14" i="92"/>
  <c r="H14" i="92"/>
  <c r="I13" i="92"/>
  <c r="H13" i="92"/>
  <c r="I12" i="92"/>
  <c r="I11" i="92"/>
  <c r="H11" i="92"/>
  <c r="I10" i="92"/>
  <c r="H10" i="92"/>
  <c r="I9" i="92"/>
  <c r="H9" i="92"/>
  <c r="I8" i="92"/>
  <c r="H8" i="92"/>
  <c r="I7" i="92"/>
  <c r="H7" i="92"/>
  <c r="I6" i="92"/>
  <c r="H6" i="92"/>
  <c r="I5" i="92"/>
  <c r="H5" i="92"/>
  <c r="I4" i="92"/>
  <c r="H4" i="92"/>
  <c r="I3" i="92"/>
  <c r="H3" i="92"/>
  <c r="I2" i="92"/>
  <c r="H2" i="92"/>
  <c r="H29" i="92" l="1"/>
  <c r="G48" i="80" s="1"/>
  <c r="I29" i="92"/>
  <c r="F11" i="91"/>
  <c r="F10" i="91"/>
  <c r="I48" i="80" l="1"/>
  <c r="I50" i="80" s="1"/>
  <c r="H48" i="80"/>
  <c r="F9" i="91"/>
  <c r="F8" i="91"/>
  <c r="F7" i="91"/>
  <c r="F6" i="91"/>
  <c r="F5" i="91"/>
  <c r="F4" i="91"/>
  <c r="I51" i="80" l="1"/>
  <c r="F13" i="91"/>
  <c r="I60" i="80" s="1"/>
  <c r="I67" i="90"/>
  <c r="I143" i="90"/>
  <c r="H143" i="90"/>
  <c r="I142" i="90"/>
  <c r="H142" i="90"/>
  <c r="J142" i="90" s="1"/>
  <c r="I141" i="90"/>
  <c r="H141" i="90"/>
  <c r="I140" i="90"/>
  <c r="H140" i="90"/>
  <c r="I139" i="90"/>
  <c r="H139" i="90"/>
  <c r="I138" i="90"/>
  <c r="H138" i="90"/>
  <c r="I137" i="90"/>
  <c r="H137" i="90"/>
  <c r="I136" i="90"/>
  <c r="H136" i="90"/>
  <c r="I135" i="90"/>
  <c r="H135" i="90"/>
  <c r="I134" i="90"/>
  <c r="H134" i="90"/>
  <c r="I133" i="90"/>
  <c r="H133" i="90"/>
  <c r="I132" i="90"/>
  <c r="J132" i="90" s="1"/>
  <c r="H132" i="90"/>
  <c r="I131" i="90"/>
  <c r="H131" i="90"/>
  <c r="I130" i="90"/>
  <c r="H130" i="90"/>
  <c r="I129" i="90"/>
  <c r="H129" i="90"/>
  <c r="I128" i="90"/>
  <c r="H128" i="90"/>
  <c r="I127" i="90"/>
  <c r="H127" i="90"/>
  <c r="I126" i="90"/>
  <c r="H126" i="90"/>
  <c r="J126" i="90" s="1"/>
  <c r="I125" i="90"/>
  <c r="H125" i="90"/>
  <c r="I124" i="90"/>
  <c r="H124" i="90"/>
  <c r="J124" i="90" s="1"/>
  <c r="D123" i="90"/>
  <c r="H123" i="90" s="1"/>
  <c r="I118" i="90"/>
  <c r="H118" i="90"/>
  <c r="I117" i="90"/>
  <c r="H117" i="90"/>
  <c r="I116" i="90"/>
  <c r="H116" i="90"/>
  <c r="J116" i="90" s="1"/>
  <c r="I115" i="90"/>
  <c r="H115" i="90"/>
  <c r="I114" i="90"/>
  <c r="H114" i="90"/>
  <c r="I113" i="90"/>
  <c r="H113" i="90"/>
  <c r="I112" i="90"/>
  <c r="H112" i="90"/>
  <c r="J112" i="90" s="1"/>
  <c r="I111" i="90"/>
  <c r="H111" i="90"/>
  <c r="I106" i="90"/>
  <c r="H106" i="90"/>
  <c r="I105" i="90"/>
  <c r="H105" i="90"/>
  <c r="I104" i="90"/>
  <c r="H104" i="90"/>
  <c r="J104" i="90" s="1"/>
  <c r="I103" i="90"/>
  <c r="H103" i="90"/>
  <c r="I102" i="90"/>
  <c r="H102" i="90"/>
  <c r="I101" i="90"/>
  <c r="H101" i="90"/>
  <c r="I100" i="90"/>
  <c r="H100" i="90"/>
  <c r="I99" i="90"/>
  <c r="H99" i="90"/>
  <c r="I93" i="90"/>
  <c r="H93" i="90"/>
  <c r="I92" i="90"/>
  <c r="H92" i="90"/>
  <c r="I91" i="90"/>
  <c r="H91" i="90"/>
  <c r="I87" i="90"/>
  <c r="H87" i="90"/>
  <c r="I86" i="90"/>
  <c r="H86" i="90"/>
  <c r="I85" i="90"/>
  <c r="H85" i="90"/>
  <c r="I84" i="90"/>
  <c r="H84" i="90"/>
  <c r="I83" i="90"/>
  <c r="H83" i="90"/>
  <c r="I82" i="90"/>
  <c r="H82" i="90"/>
  <c r="I81" i="90"/>
  <c r="H81" i="90"/>
  <c r="I80" i="90"/>
  <c r="H80" i="90"/>
  <c r="I78" i="90"/>
  <c r="J78" i="90" s="1"/>
  <c r="H78" i="90"/>
  <c r="I77" i="90"/>
  <c r="H77" i="90"/>
  <c r="I76" i="90"/>
  <c r="H76" i="90"/>
  <c r="I75" i="90"/>
  <c r="H75" i="90"/>
  <c r="I74" i="90"/>
  <c r="H74" i="90"/>
  <c r="I73" i="90"/>
  <c r="H73" i="90"/>
  <c r="I72" i="90"/>
  <c r="H72" i="90"/>
  <c r="I71" i="90"/>
  <c r="H71" i="90"/>
  <c r="I70" i="90"/>
  <c r="H70" i="90"/>
  <c r="I69" i="90"/>
  <c r="H69" i="90"/>
  <c r="I68" i="90"/>
  <c r="H68" i="90"/>
  <c r="H67" i="90"/>
  <c r="I65" i="90"/>
  <c r="H65" i="90"/>
  <c r="I64" i="90"/>
  <c r="H64" i="90"/>
  <c r="I63" i="90"/>
  <c r="H63" i="90"/>
  <c r="I62" i="90"/>
  <c r="H62" i="90"/>
  <c r="I61" i="90"/>
  <c r="H61" i="90"/>
  <c r="I59" i="90"/>
  <c r="H59" i="90"/>
  <c r="I58" i="90"/>
  <c r="H58" i="90"/>
  <c r="I57" i="90"/>
  <c r="H57" i="90"/>
  <c r="I56" i="90"/>
  <c r="H56" i="90"/>
  <c r="I55" i="90"/>
  <c r="H55" i="90"/>
  <c r="I54" i="90"/>
  <c r="H54" i="90"/>
  <c r="I53" i="90"/>
  <c r="H53" i="90"/>
  <c r="I52" i="90"/>
  <c r="H52" i="90"/>
  <c r="I51" i="90"/>
  <c r="H51" i="90"/>
  <c r="I50" i="90"/>
  <c r="H50" i="90"/>
  <c r="I49" i="90"/>
  <c r="H49" i="90"/>
  <c r="I45" i="90"/>
  <c r="H45" i="90"/>
  <c r="I44" i="90"/>
  <c r="H44" i="90"/>
  <c r="I43" i="90"/>
  <c r="H43" i="90"/>
  <c r="I42" i="90"/>
  <c r="H42" i="90"/>
  <c r="I41" i="90"/>
  <c r="H41" i="90"/>
  <c r="I40" i="90"/>
  <c r="H40" i="90"/>
  <c r="I39" i="90"/>
  <c r="H39" i="90"/>
  <c r="I38" i="90"/>
  <c r="H38" i="90"/>
  <c r="I37" i="90"/>
  <c r="H37" i="90"/>
  <c r="I36" i="90"/>
  <c r="H36" i="90"/>
  <c r="I31" i="90"/>
  <c r="H31" i="90"/>
  <c r="I30" i="90"/>
  <c r="H30" i="90"/>
  <c r="I29" i="90"/>
  <c r="H29" i="90"/>
  <c r="I28" i="90"/>
  <c r="H28" i="90"/>
  <c r="I27" i="90"/>
  <c r="H27" i="90"/>
  <c r="I26" i="90"/>
  <c r="H26" i="90"/>
  <c r="I25" i="90"/>
  <c r="H25" i="90"/>
  <c r="I24" i="90"/>
  <c r="H24" i="90"/>
  <c r="I23" i="90"/>
  <c r="H23" i="90"/>
  <c r="I22" i="90"/>
  <c r="H22" i="90"/>
  <c r="I21" i="90"/>
  <c r="H21" i="90"/>
  <c r="I20" i="90"/>
  <c r="H20" i="90"/>
  <c r="I9" i="90"/>
  <c r="H9" i="90"/>
  <c r="I8" i="90"/>
  <c r="H8" i="90"/>
  <c r="J8" i="90" s="1"/>
  <c r="I7" i="90"/>
  <c r="H7" i="90"/>
  <c r="I6" i="90"/>
  <c r="H6" i="90"/>
  <c r="J77" i="90" l="1"/>
  <c r="J71" i="90"/>
  <c r="J87" i="90"/>
  <c r="I123" i="90"/>
  <c r="J123" i="90" s="1"/>
  <c r="J140" i="90"/>
  <c r="J64" i="90"/>
  <c r="J128" i="90"/>
  <c r="J70" i="90"/>
  <c r="J72" i="90"/>
  <c r="J76" i="90"/>
  <c r="J7" i="90"/>
  <c r="J63" i="90"/>
  <c r="J125" i="90"/>
  <c r="J127" i="90"/>
  <c r="J139" i="90"/>
  <c r="J141" i="90"/>
  <c r="J143" i="90"/>
  <c r="I62" i="80"/>
  <c r="I63" i="80"/>
  <c r="J83" i="90"/>
  <c r="J115" i="90"/>
  <c r="J138" i="90"/>
  <c r="J9" i="90"/>
  <c r="J131" i="90"/>
  <c r="J136" i="90"/>
  <c r="I10" i="90"/>
  <c r="J137" i="90"/>
  <c r="J82" i="90"/>
  <c r="J73" i="90"/>
  <c r="J75" i="90"/>
  <c r="J74" i="90"/>
  <c r="H10" i="90"/>
  <c r="J85" i="90"/>
  <c r="J6" i="90"/>
  <c r="J10" i="90" s="1"/>
  <c r="J68" i="90"/>
  <c r="J86" i="90"/>
  <c r="J92" i="90"/>
  <c r="J80" i="90"/>
  <c r="J93" i="90"/>
  <c r="J114" i="90"/>
  <c r="J117" i="90"/>
  <c r="J81" i="90"/>
  <c r="J84" i="90"/>
  <c r="J100" i="90"/>
  <c r="J101" i="90"/>
  <c r="J102" i="90"/>
  <c r="J103" i="90"/>
  <c r="I107" i="90"/>
  <c r="J105" i="90"/>
  <c r="J106" i="90"/>
  <c r="J135" i="90"/>
  <c r="J134" i="90"/>
  <c r="J133" i="90"/>
  <c r="J130" i="90"/>
  <c r="I144" i="90"/>
  <c r="J129" i="90"/>
  <c r="J111" i="90"/>
  <c r="J113" i="90"/>
  <c r="J118" i="90"/>
  <c r="I119" i="90"/>
  <c r="H107" i="90"/>
  <c r="I95" i="90"/>
  <c r="J91" i="90"/>
  <c r="J57" i="90"/>
  <c r="J58" i="90"/>
  <c r="J59" i="90"/>
  <c r="J61" i="90"/>
  <c r="J62" i="90"/>
  <c r="J65" i="90"/>
  <c r="J56" i="90"/>
  <c r="J55" i="90"/>
  <c r="J54" i="90"/>
  <c r="J53" i="90"/>
  <c r="J52" i="90"/>
  <c r="J51" i="90"/>
  <c r="J50" i="90"/>
  <c r="J49" i="90"/>
  <c r="J36" i="90"/>
  <c r="J37" i="90"/>
  <c r="J38" i="90"/>
  <c r="J39" i="90"/>
  <c r="J40" i="90"/>
  <c r="J41" i="90"/>
  <c r="J42" i="90"/>
  <c r="J43" i="90"/>
  <c r="I46" i="90"/>
  <c r="J44" i="90"/>
  <c r="J45" i="90"/>
  <c r="J31" i="90"/>
  <c r="J30" i="90"/>
  <c r="J29" i="90"/>
  <c r="J28" i="90"/>
  <c r="J27" i="90"/>
  <c r="J26" i="90"/>
  <c r="J25" i="90"/>
  <c r="J24" i="90"/>
  <c r="J23" i="90"/>
  <c r="J22" i="90"/>
  <c r="J21" i="90"/>
  <c r="I32" i="90"/>
  <c r="J20" i="90"/>
  <c r="H32" i="90"/>
  <c r="J69" i="90"/>
  <c r="J67" i="90"/>
  <c r="I88" i="90"/>
  <c r="H36" i="80" s="1"/>
  <c r="H144" i="90"/>
  <c r="H46" i="90"/>
  <c r="J99" i="90"/>
  <c r="H88" i="90"/>
  <c r="G36" i="80" s="1"/>
  <c r="H119" i="90"/>
  <c r="H95" i="90"/>
  <c r="J119" i="90" l="1"/>
  <c r="J95" i="90"/>
  <c r="J107" i="90"/>
  <c r="J144" i="90"/>
  <c r="J46" i="90"/>
  <c r="J32" i="90"/>
  <c r="J88" i="90"/>
  <c r="J49" i="78" l="1"/>
  <c r="H2" i="87" l="1"/>
  <c r="I2" i="87"/>
  <c r="H3" i="87"/>
  <c r="I3" i="87"/>
  <c r="H4" i="87"/>
  <c r="I4" i="87"/>
  <c r="H5" i="87"/>
  <c r="I5" i="87"/>
  <c r="H6" i="87"/>
  <c r="I6" i="87"/>
  <c r="H7" i="87"/>
  <c r="I7" i="87"/>
  <c r="H8" i="87"/>
  <c r="I8" i="87"/>
  <c r="H9" i="87"/>
  <c r="I9" i="87"/>
  <c r="H10" i="87"/>
  <c r="I10" i="87"/>
  <c r="H11" i="87"/>
  <c r="I11" i="87"/>
  <c r="H12" i="87"/>
  <c r="I12" i="87"/>
  <c r="H13" i="87"/>
  <c r="I13" i="87"/>
  <c r="H14" i="87"/>
  <c r="I15" i="87" l="1"/>
  <c r="H15" i="87"/>
  <c r="K29" i="85" a="1"/>
  <c r="K29" i="85" s="1"/>
  <c r="H54" i="80" l="1"/>
  <c r="D8" i="88"/>
  <c r="G54" i="80"/>
  <c r="C8" i="88"/>
  <c r="I54" i="80" l="1"/>
  <c r="I57" i="80" s="1"/>
  <c r="C9" i="88"/>
  <c r="C10" i="88" s="1"/>
  <c r="C11" i="88" s="1"/>
  <c r="K8" i="85"/>
  <c r="L8" i="85"/>
  <c r="K9" i="85"/>
  <c r="L9" i="85"/>
  <c r="K10" i="85"/>
  <c r="L10" i="85"/>
  <c r="K11" i="85"/>
  <c r="L11" i="85"/>
  <c r="K12" i="85"/>
  <c r="L12" i="85"/>
  <c r="K13" i="85"/>
  <c r="L13" i="85"/>
  <c r="K14" i="85"/>
  <c r="L14" i="85"/>
  <c r="K15" i="85"/>
  <c r="L15" i="85"/>
  <c r="K16" i="85"/>
  <c r="L16" i="85"/>
  <c r="K19" i="85"/>
  <c r="L19" i="85"/>
  <c r="K20" i="85"/>
  <c r="L20" i="85"/>
  <c r="K21" i="85"/>
  <c r="L21" i="85"/>
  <c r="K22" i="85"/>
  <c r="L22" i="85"/>
  <c r="K23" i="85"/>
  <c r="L23" i="85"/>
  <c r="K24" i="85"/>
  <c r="L24" i="85"/>
  <c r="K25" i="85"/>
  <c r="L25" i="85"/>
  <c r="K26" i="85"/>
  <c r="L26" i="85"/>
  <c r="K27" i="85"/>
  <c r="L27" i="85"/>
  <c r="K28" i="85"/>
  <c r="K33" i="85"/>
  <c r="L33" i="85"/>
  <c r="K34" i="85"/>
  <c r="L34" i="85"/>
  <c r="K35" i="85"/>
  <c r="L35" i="85"/>
  <c r="K38" i="85"/>
  <c r="L38" i="85"/>
  <c r="K39" i="85"/>
  <c r="L39" i="85"/>
  <c r="K40" i="85"/>
  <c r="L40" i="85"/>
  <c r="K41" i="85"/>
  <c r="L41" i="85"/>
  <c r="K44" i="85"/>
  <c r="L44" i="85"/>
  <c r="K45" i="85"/>
  <c r="L45" i="85"/>
  <c r="K48" i="85"/>
  <c r="L48" i="85"/>
  <c r="K49" i="85"/>
  <c r="L49" i="85"/>
  <c r="K50" i="85"/>
  <c r="L50" i="85"/>
  <c r="K51" i="85"/>
  <c r="L51" i="85"/>
  <c r="K52" i="85"/>
  <c r="L52" i="85"/>
  <c r="K53" i="85"/>
  <c r="L53" i="85"/>
  <c r="K54" i="85"/>
  <c r="L54" i="85"/>
  <c r="K55" i="85"/>
  <c r="L55" i="85"/>
  <c r="K56" i="85"/>
  <c r="K57" i="85"/>
  <c r="K58" i="85"/>
  <c r="K59" i="85"/>
  <c r="K60" i="85"/>
  <c r="L60" i="85"/>
  <c r="K61" i="85"/>
  <c r="L61" i="85"/>
  <c r="K62" i="85"/>
  <c r="L62" i="85"/>
  <c r="K63" i="85"/>
  <c r="L63" i="85"/>
  <c r="K64" i="85"/>
  <c r="L64" i="85"/>
  <c r="K65" i="85"/>
  <c r="K66" i="85"/>
  <c r="K67" i="85"/>
  <c r="K68" i="85"/>
  <c r="K69" i="85"/>
  <c r="L69" i="85"/>
  <c r="K70" i="85"/>
  <c r="K71" i="85"/>
  <c r="I56" i="80" l="1"/>
  <c r="L73" i="85"/>
  <c r="H32" i="80" s="1"/>
  <c r="H92" i="78" l="1"/>
  <c r="D21" i="81"/>
  <c r="D25" i="81" s="1"/>
  <c r="D14" i="81"/>
  <c r="D15" i="81" s="1"/>
  <c r="I40" i="80"/>
  <c r="I38" i="80"/>
  <c r="I36" i="80"/>
  <c r="I296" i="78"/>
  <c r="H296" i="78"/>
  <c r="I294" i="78"/>
  <c r="H294" i="78"/>
  <c r="I292" i="78"/>
  <c r="H292" i="78"/>
  <c r="I243" i="78"/>
  <c r="I244" i="78"/>
  <c r="I245" i="78"/>
  <c r="I246" i="78"/>
  <c r="I247" i="78"/>
  <c r="I248" i="78"/>
  <c r="H243" i="78"/>
  <c r="H244" i="78"/>
  <c r="H245" i="78"/>
  <c r="H246" i="78"/>
  <c r="H247" i="78"/>
  <c r="H248" i="78"/>
  <c r="I226" i="78"/>
  <c r="H226" i="78"/>
  <c r="I224" i="78"/>
  <c r="H224" i="78"/>
  <c r="I222" i="78"/>
  <c r="H222" i="78"/>
  <c r="I196" i="78"/>
  <c r="H196" i="78"/>
  <c r="H240" i="78"/>
  <c r="H234" i="78"/>
  <c r="H236" i="78"/>
  <c r="H238" i="78"/>
  <c r="H242" i="78"/>
  <c r="I242" i="78"/>
  <c r="I240" i="78"/>
  <c r="I238" i="78"/>
  <c r="I234" i="78"/>
  <c r="I236" i="78"/>
  <c r="I267" i="78"/>
  <c r="I268" i="78"/>
  <c r="I115" i="78"/>
  <c r="H115" i="78"/>
  <c r="E39" i="79"/>
  <c r="D26" i="81" l="1"/>
  <c r="D27" i="81" s="1"/>
  <c r="D22" i="81"/>
  <c r="D23" i="81" s="1"/>
  <c r="J294" i="78"/>
  <c r="J296" i="78"/>
  <c r="J245" i="78"/>
  <c r="J243" i="78"/>
  <c r="J222" i="78"/>
  <c r="J292" i="78"/>
  <c r="J248" i="78"/>
  <c r="J247" i="78"/>
  <c r="J234" i="78"/>
  <c r="J226" i="78"/>
  <c r="J244" i="78"/>
  <c r="J246" i="78"/>
  <c r="J224" i="78"/>
  <c r="J196" i="78"/>
  <c r="J242" i="78"/>
  <c r="J236" i="78"/>
  <c r="J238" i="78"/>
  <c r="J240" i="78"/>
  <c r="J115" i="78"/>
  <c r="I109" i="78" l="1"/>
  <c r="H109" i="78"/>
  <c r="J109" i="78" l="1"/>
  <c r="A39" i="79"/>
  <c r="I232" i="78"/>
  <c r="H232" i="78"/>
  <c r="I230" i="78"/>
  <c r="H230" i="78"/>
  <c r="I228" i="78"/>
  <c r="H228" i="78"/>
  <c r="I221" i="78"/>
  <c r="H221" i="78"/>
  <c r="I219" i="78"/>
  <c r="H219" i="78"/>
  <c r="I217" i="78"/>
  <c r="H217" i="78"/>
  <c r="I215" i="78"/>
  <c r="H215" i="78"/>
  <c r="I213" i="78"/>
  <c r="H213" i="78"/>
  <c r="I211" i="78"/>
  <c r="H211" i="78"/>
  <c r="I209" i="78"/>
  <c r="H209" i="78"/>
  <c r="I207" i="78"/>
  <c r="H207" i="78"/>
  <c r="J1" i="78"/>
  <c r="H33" i="78"/>
  <c r="I33" i="78"/>
  <c r="H250" i="78" l="1"/>
  <c r="H43" i="78" s="1"/>
  <c r="I250" i="78"/>
  <c r="I43" i="78" s="1"/>
  <c r="J209" i="78"/>
  <c r="J211" i="78"/>
  <c r="J228" i="78"/>
  <c r="J232" i="78"/>
  <c r="J213" i="78"/>
  <c r="J215" i="78"/>
  <c r="J221" i="78"/>
  <c r="J207" i="78"/>
  <c r="J219" i="78"/>
  <c r="J217" i="78"/>
  <c r="J230" i="78"/>
  <c r="J88" i="78"/>
  <c r="J33" i="78" s="1"/>
  <c r="J250" i="78" l="1"/>
  <c r="J43" i="78" l="1"/>
  <c r="I264" i="78"/>
  <c r="H264" i="78"/>
  <c r="J264" i="78" l="1"/>
  <c r="I192" i="78" l="1"/>
  <c r="H192" i="78"/>
  <c r="J192" i="78" l="1"/>
  <c r="I164" i="78" l="1"/>
  <c r="H164" i="78"/>
  <c r="I162" i="78"/>
  <c r="H162" i="78"/>
  <c r="J164" i="78" l="1"/>
  <c r="J162" i="78"/>
  <c r="I266" i="78" l="1"/>
  <c r="H266" i="78"/>
  <c r="J266" i="78" l="1"/>
  <c r="H170" i="78" l="1"/>
  <c r="I170" i="78"/>
  <c r="J170" i="78" l="1"/>
  <c r="H146" i="78" l="1"/>
  <c r="I146" i="78"/>
  <c r="J146" i="78" l="1"/>
  <c r="H277" i="78"/>
  <c r="I277" i="78"/>
  <c r="H262" i="78"/>
  <c r="H260" i="78"/>
  <c r="H258" i="78"/>
  <c r="H256" i="78"/>
  <c r="J277" i="78" l="1"/>
  <c r="I260" i="78"/>
  <c r="J260" i="78" s="1"/>
  <c r="I262" i="78"/>
  <c r="J262" i="78" s="1"/>
  <c r="I258" i="78"/>
  <c r="J258" i="78" s="1"/>
  <c r="I256" i="78"/>
  <c r="J256" i="78" s="1"/>
  <c r="I142" i="78" l="1"/>
  <c r="H142" i="78"/>
  <c r="I86" i="78"/>
  <c r="H86" i="78"/>
  <c r="I84" i="78"/>
  <c r="H84" i="78"/>
  <c r="J142" i="78" l="1"/>
  <c r="I92" i="78"/>
  <c r="I94" i="78"/>
  <c r="J84" i="78"/>
  <c r="H100" i="78"/>
  <c r="J86" i="78"/>
  <c r="H104" i="78"/>
  <c r="H102" i="78"/>
  <c r="J92" i="78" l="1"/>
  <c r="J94" i="78"/>
  <c r="J100" i="78"/>
  <c r="J104" i="78"/>
  <c r="J102" i="78"/>
  <c r="H273" i="78"/>
  <c r="I182" i="78"/>
  <c r="I172" i="78"/>
  <c r="I111" i="78"/>
  <c r="H194" i="78"/>
  <c r="H275" i="78"/>
  <c r="H166" i="78"/>
  <c r="H111" i="78"/>
  <c r="H172" i="78"/>
  <c r="I166" i="78"/>
  <c r="H281" i="78"/>
  <c r="H182" i="78"/>
  <c r="H279" i="78"/>
  <c r="I283" i="78"/>
  <c r="H283" i="78"/>
  <c r="I281" i="78"/>
  <c r="I279" i="78"/>
  <c r="I275" i="78"/>
  <c r="I273" i="78"/>
  <c r="H180" i="78"/>
  <c r="I178" i="78"/>
  <c r="I194" i="78"/>
  <c r="I190" i="78"/>
  <c r="H190" i="78"/>
  <c r="I188" i="78"/>
  <c r="H188" i="78"/>
  <c r="I186" i="78"/>
  <c r="H186" i="78"/>
  <c r="I184" i="78"/>
  <c r="H184" i="78"/>
  <c r="I180" i="78"/>
  <c r="H178" i="78"/>
  <c r="J281" i="78" l="1"/>
  <c r="J273" i="78"/>
  <c r="J275" i="78"/>
  <c r="J182" i="78"/>
  <c r="J172" i="78"/>
  <c r="J111" i="78"/>
  <c r="J194" i="78"/>
  <c r="J166" i="78"/>
  <c r="J180" i="78"/>
  <c r="J279" i="78"/>
  <c r="J283" i="78"/>
  <c r="J178" i="78"/>
  <c r="J188" i="78"/>
  <c r="J184" i="78"/>
  <c r="J190" i="78"/>
  <c r="J186" i="78"/>
  <c r="J197" i="78" l="1"/>
  <c r="I136" i="78"/>
  <c r="H136" i="78"/>
  <c r="J136" i="78" l="1"/>
  <c r="I138" i="78"/>
  <c r="H138" i="78"/>
  <c r="I144" i="78"/>
  <c r="H144" i="78"/>
  <c r="I140" i="78"/>
  <c r="H140" i="78"/>
  <c r="H168" i="78"/>
  <c r="I113" i="78"/>
  <c r="I117" i="78" s="1"/>
  <c r="H113" i="78"/>
  <c r="I291" i="78"/>
  <c r="H291" i="78"/>
  <c r="I289" i="78"/>
  <c r="H289" i="78"/>
  <c r="H154" i="78"/>
  <c r="H158" i="78"/>
  <c r="I168" i="78"/>
  <c r="I160" i="78"/>
  <c r="H160" i="78"/>
  <c r="I158" i="78"/>
  <c r="H156" i="78"/>
  <c r="I156" i="78"/>
  <c r="I154" i="78"/>
  <c r="I152" i="78"/>
  <c r="H152" i="78"/>
  <c r="I126" i="78"/>
  <c r="H126" i="78"/>
  <c r="I298" i="78" l="1"/>
  <c r="I46" i="78" s="1"/>
  <c r="H298" i="78"/>
  <c r="H46" i="78" s="1"/>
  <c r="J168" i="78"/>
  <c r="J138" i="78"/>
  <c r="J144" i="78"/>
  <c r="J140" i="78"/>
  <c r="J113" i="78"/>
  <c r="J154" i="78"/>
  <c r="J158" i="78"/>
  <c r="J289" i="78"/>
  <c r="J291" i="78"/>
  <c r="J160" i="78"/>
  <c r="J152" i="78"/>
  <c r="J156" i="78"/>
  <c r="J126" i="78"/>
  <c r="I124" i="78"/>
  <c r="H124" i="78"/>
  <c r="H122" i="78"/>
  <c r="I120" i="78"/>
  <c r="H120" i="78"/>
  <c r="I122" i="78"/>
  <c r="J174" i="78" l="1"/>
  <c r="J46" i="78"/>
  <c r="J298" i="78"/>
  <c r="J122" i="78"/>
  <c r="J120" i="78"/>
  <c r="J124" i="78"/>
  <c r="I197" i="78" l="1"/>
  <c r="I41" i="78" s="1"/>
  <c r="I132" i="78"/>
  <c r="I38" i="78" s="1"/>
  <c r="I96" i="78"/>
  <c r="I34" i="78" s="1"/>
  <c r="H174" i="78"/>
  <c r="H40" i="78" s="1"/>
  <c r="I148" i="78"/>
  <c r="I39" i="78" s="1"/>
  <c r="H106" i="78"/>
  <c r="H35" i="78" s="1"/>
  <c r="I285" i="78"/>
  <c r="I45" i="78" s="1"/>
  <c r="H128" i="78"/>
  <c r="H37" i="78" s="1"/>
  <c r="I202" i="78"/>
  <c r="I42" i="78" s="1"/>
  <c r="H285" i="78"/>
  <c r="H45" i="78" s="1"/>
  <c r="H202" i="78"/>
  <c r="H42" i="78" s="1"/>
  <c r="H197" i="78"/>
  <c r="H41" i="78" s="1"/>
  <c r="I174" i="78"/>
  <c r="I40" i="78" s="1"/>
  <c r="H148" i="78"/>
  <c r="H132" i="78"/>
  <c r="H38" i="78" s="1"/>
  <c r="I128" i="78"/>
  <c r="I37" i="78" s="1"/>
  <c r="H117" i="78"/>
  <c r="H36" i="78" s="1"/>
  <c r="I106" i="78"/>
  <c r="I35" i="78" s="1"/>
  <c r="H96" i="78"/>
  <c r="H34" i="78" l="1"/>
  <c r="J96" i="78"/>
  <c r="I36" i="78"/>
  <c r="J117" i="78"/>
  <c r="J36" i="78" s="1"/>
  <c r="H39" i="78"/>
  <c r="J148" i="78"/>
  <c r="J39" i="78" s="1"/>
  <c r="J202" i="78"/>
  <c r="J42" i="78" s="1"/>
  <c r="J41" i="78"/>
  <c r="J132" i="78"/>
  <c r="J38" i="78" s="1"/>
  <c r="J128" i="78"/>
  <c r="J37" i="78" s="1"/>
  <c r="J106" i="78"/>
  <c r="J35" i="78" s="1"/>
  <c r="J285" i="78"/>
  <c r="J40" i="78" l="1"/>
  <c r="J34" i="78"/>
  <c r="J45" i="78"/>
  <c r="I254" i="78"/>
  <c r="H254" i="78"/>
  <c r="H269" i="78" l="1"/>
  <c r="I269" i="78"/>
  <c r="J254" i="78"/>
  <c r="J269" i="78" l="1"/>
  <c r="H44" i="78"/>
  <c r="H47" i="78" s="1"/>
  <c r="G30" i="80" s="1"/>
  <c r="I44" i="78"/>
  <c r="I47" i="78" s="1"/>
  <c r="H30" i="80" s="1"/>
  <c r="H42" i="80" s="1"/>
  <c r="I30" i="80" l="1"/>
  <c r="J44" i="78"/>
  <c r="J47" i="78" s="1"/>
  <c r="K30" i="85"/>
  <c r="K73" i="85" s="1"/>
  <c r="G32" i="80" s="1"/>
  <c r="I32" i="80" s="1"/>
  <c r="G42" i="80" l="1"/>
  <c r="I42" i="80" s="1"/>
  <c r="I44" i="80" s="1"/>
  <c r="I45" i="80" s="1"/>
  <c r="I65" i="80" l="1"/>
  <c r="I66" i="80"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<sst xmlns="http://schemas.openxmlformats.org/spreadsheetml/2006/main" count="1170" uniqueCount="711">
  <si>
    <t>FŐÖSSZESÍTŐ</t>
  </si>
  <si>
    <t>Elektromos munkák</t>
  </si>
  <si>
    <t>Anyag</t>
  </si>
  <si>
    <t>m2</t>
  </si>
  <si>
    <t>MUNKANEMENKÉNTI ÖSSZESÍTŐ</t>
  </si>
  <si>
    <t>KÖLTSÉGVETÉS</t>
  </si>
  <si>
    <t>db</t>
  </si>
  <si>
    <t>Szerkezetépítési munkák</t>
  </si>
  <si>
    <t>m3</t>
  </si>
  <si>
    <t>Díj</t>
  </si>
  <si>
    <t>TERVEZŐI KÖLTSÉGVETÉSI KIÍRÁS</t>
  </si>
  <si>
    <t>Áfa 27%:</t>
  </si>
  <si>
    <t>Nettó összesen:</t>
  </si>
  <si>
    <t>15. Zsaluzás és állványozás</t>
  </si>
  <si>
    <t>31. Helyszíni beton és vasbeton munka</t>
  </si>
  <si>
    <t>33. Falazás és egyéb kőművesmunkák</t>
  </si>
  <si>
    <t>35. Ácsmunka</t>
  </si>
  <si>
    <t>36. Vakolás és rabicolás</t>
  </si>
  <si>
    <t>22. Szivárgó építés, alagcsövezés</t>
  </si>
  <si>
    <t>12. Felvonulási létesítmények, költségtérítések</t>
  </si>
  <si>
    <t>m</t>
  </si>
  <si>
    <t>39. Szárazépítés</t>
  </si>
  <si>
    <t>43. Bádogozás</t>
  </si>
  <si>
    <t>47. Felületképzés</t>
  </si>
  <si>
    <t>48. Szigetelés</t>
  </si>
  <si>
    <t>Tételszám</t>
  </si>
  <si>
    <t>Tétel megnevezése</t>
  </si>
  <si>
    <t>Anyag összesen</t>
  </si>
  <si>
    <t>Menny.</t>
  </si>
  <si>
    <t>Ssz.</t>
  </si>
  <si>
    <t>Díj 
összesen</t>
  </si>
  <si>
    <t>Díj egységre</t>
  </si>
  <si>
    <t>Bruttó összesen:</t>
  </si>
  <si>
    <t>Munkanem megnevezése</t>
  </si>
  <si>
    <t>Anyag egységár</t>
  </si>
  <si>
    <t>Egys.</t>
  </si>
  <si>
    <t>Épületgépészeti munkák</t>
  </si>
  <si>
    <t>Kivitelezői észrevételek (Ajánlattevői felülvizsgálat alapján)</t>
  </si>
  <si>
    <t>Talajnedvesség elleni szigetelés; Padlószigetelés, egy rétegben, minimum 4,0 mm vastag elasztomerbitumenes (SBS modifikált vagy SBS/oxidált duo) lemezzel, aljzathoz foltonként vagy sávokban olvasztásos ragasztással, átlapolásoknál teljes felületű hegesztéssel fektetve, BAUDER PYE PV 200 S4 poliészterfátyol hordozórétegű, 4 mm névleges vastagságú elasztomerbitumenes (SBS modifikált) lemez, talkumszórás</t>
  </si>
  <si>
    <t>Anyag + Díj</t>
  </si>
  <si>
    <t>A+D
összesen</t>
  </si>
  <si>
    <t>Díj összesen</t>
  </si>
  <si>
    <t xml:space="preserve"> - A költségvetésben szereplő gyártó és/vagy típus megjelölés csak a műszaki tartalom és követelmény egyértelmű meghatározása érdekében történt, Ajánlattevő</t>
  </si>
  <si>
    <t xml:space="preserve"> - A tételek árazásakor az egységárnak tartalmaznia kell minden fő- és segédanyagot, azok szállítási és anyagigazgatási költségét; előkészítő és részmunkát, ill.</t>
  </si>
  <si>
    <t xml:space="preserve">   gyártási és elhelyezési/szerelési költséget, segédeszközt, amely a munkafolyamat teljeskörű elvégzéséhez szükséges.</t>
  </si>
  <si>
    <t>A+D összesen</t>
  </si>
  <si>
    <t xml:space="preserve">   tételek szövege, mennyisége nem változtatható meg.</t>
  </si>
  <si>
    <t xml:space="preserve"> - Amennyiben az Ajánlattevői felülvizsgálat során kivitelezői észrevételek merülnek fel, azok a tervezői kiírástól elkülönítve szerepeltetendők, a költségvetési</t>
  </si>
  <si>
    <t>Hajlatkenés készítése műanyag adalékkal javított cementhabarccsal, MC-Bauchemie Oxal RM-L kiegyenlítő és felületképző habarcs, vízszigetelési munkákhoz</t>
  </si>
  <si>
    <t>Talajnedvesség elleni szigetelés; Bitumenes lemez szigetelés aljzatának kellősítése, egy rétegben, vízszintes felületen, oldószeres hideg bitumenmázzal (száraz felületen), BAUDER BURKOLIT V oldószeres bitumenmáz alapozó</t>
  </si>
  <si>
    <t>36-002-4</t>
  </si>
  <si>
    <t>36-005-21.2.6.2</t>
  </si>
  <si>
    <t>48-002-1.1.1.1.1</t>
  </si>
  <si>
    <t>48-002-1.3.1.2</t>
  </si>
  <si>
    <t xml:space="preserve">   ajánlatában más olyan terméket is szerepeltethet, amely a megnevezettel teljesítménynyilatkozattal igazoltan műszakilag és minőségileg egyenértékű. </t>
  </si>
  <si>
    <t>Vékonyvakolat alapozók felhordása, kézi erővel, Baumit PremiumPrimer vékonyvakolat alapozó</t>
  </si>
  <si>
    <t>Ajánlattevő itt adja meg a kivitelezési munka teljeskörű megvalósításához szükséges organizációs és egyéb járulékos költségek összegét, melyeket a tételek normái nem tartalmaznak, illetve az egységárak képzése során nem vett figyelembe.</t>
  </si>
  <si>
    <t>Oldalfalvakolat készítése, gépi felhordással, zsákos kiszerelésű szárazhabarcsból, sima, könnyített mész-cement vakolat, 1-1,5 cm vastagságban, Baumit MPI 25 (GV 25) Mész-cement gépi vakolat belső, anyagában besimítható, a felület portalanításával, előnedvesítésével (kerámia felületen), pozitív sarkokon élvédővel, falazott és vb. szerkezet csatlakozásánál vakolaterősítő üvegszövet hálóval (a vb. felületen beton alapozóval)</t>
  </si>
  <si>
    <t>42. Burkolás</t>
  </si>
  <si>
    <t>Oldalfalvakolat készítése, gépi felhordással, zsákos kiszerelésű szárazhabarcsból, sima, könnyített mész-cement vakolat, 1-1,5 cm vastagságban, Baumit MPI 25 (GV 25) Mész-cement gépi vakolat belső, anyagában besimítható, tapadóhíd Baumit Előfröcskölő gúzolóanyaggal, pozitív sarkokon élvédővel, falazott és vb. szerkezet csatlakozásánál vakolaterősítő üvegszövet hálóval (a vb. felületen beton alapozóval)</t>
  </si>
  <si>
    <t>Szerelt gipszkarton álmennyezet fém vázszerkezetre (duplasoros), választható függesztéssel, csavarfejek és illesztések glettelve (Q2 minőségben), nem látszó bordázattal, 40 cm bordatávolsággal (CD60/27), 1 rtg. impregnált 12,5 mm vtg. gipszkarton borítással, RIGIPS RBI 12,5 mm impregnált építőlemez, függesztő huzallal</t>
  </si>
  <si>
    <t>Szabadon álló előtétfal készítése, csavarfejek és illesztések glettelve (Q2), 2 rtg. gipszkarton borítással, CW 50-06 mm vtg. tartóvázzal, 2 rtg. RIGIPS RBI 12,5 mm impregnált építőlemez, parapet-előtétfal, felső (oldalsó) vég zárásával együtt</t>
  </si>
  <si>
    <t>45. Fém nyílászárók és lakatosszerkezetek</t>
  </si>
  <si>
    <t>44. Fa és műanyag nyílászárók, asztalosszerkezetek</t>
  </si>
  <si>
    <t>36-003-1.2.1.2.1</t>
  </si>
  <si>
    <t>39-005-2.2.1</t>
  </si>
  <si>
    <t>K31-030-11</t>
  </si>
  <si>
    <t>K36-014</t>
  </si>
  <si>
    <t>K39-001</t>
  </si>
  <si>
    <t>K39-003</t>
  </si>
  <si>
    <t>Álmennyezeti síkváltás, függőleges borítás, fém vázszerkezetre, csavarfejek és illesztések glettelve (Q2 minőségben), nem látszó bordázattal, 40 cm bordatávolsággal (CD60/27), 1 rtg. normál 12,5 mm vtg. gipszkarton borítással, RIGIPS RB 12,5 mm normál építőlemez</t>
  </si>
  <si>
    <t>Álmennyezeti síkváltás, függőleges borítás, fém vázszerkezetre, csavarfejek és illesztések glettelve (Q2 minőségben), nem látszó bordázattal, 40 cm bordatávolsággal (CD60/27), 1 rtg. impregnált 12,5 mm vtg. gipszkarton borítással, RIGIPS RBI 12,5 mm impregnált építőlemez</t>
  </si>
  <si>
    <t xml:space="preserve">   Ebben az esetben, az ajánlati felhívásban meghatározott módon köteles az eltérést feltüntetni és igazolni a megajánlott termék egyenértékűségét.</t>
  </si>
  <si>
    <t>39-003-1.2.2</t>
  </si>
  <si>
    <t>33-011-1.7.2.2.1.1</t>
  </si>
  <si>
    <t>42-011-1.1.2.1</t>
  </si>
  <si>
    <t>Fal-, pillér és oszlopburkolat hordozószerkezetének felületelőkészítése beltérben, gipszkarton alapfelületen felületelőkészítő alapozó és tapadóhíd felhordása egy rétegben, MAPEI Primer G Nagyon alacsony illékony szervesanyag kibocsátású, műgyanta bázisú diszperziós alapozó</t>
  </si>
  <si>
    <t>42-012-1.1.1.1</t>
  </si>
  <si>
    <t>42-022-1.1.1.2</t>
  </si>
  <si>
    <t>42-022-2.1.2.1</t>
  </si>
  <si>
    <t>42-042-31.1.2</t>
  </si>
  <si>
    <t>Fal-, pillér-, oszlopburkolat készítése beltérben, beton, vakolt, gipszkarton alapfelületen, vagy kenhető szigetelésre, mázas kerámiával, 3-5 mm vtg. ragasztóba rakva, 1-10 mm fugaszélességgel, MAPEI Keraflex S1 cementkötésű ragasztóhabarcs, szürke, Ultracolor Plus fugázó, típus, méret és kiosztás Megrendelői választás szerint, teakonyha</t>
  </si>
  <si>
    <t>Fal-, pillér-, oszlopburkolat készítése beltérben, beton, vakolt, gipszkarton alapfelületen, vagy kenhető szigetelésre, mázas kerámiával, 3-5 mm vtg. ragasztóba rakva, 1-10 mm fugaszélességgel, MAPEI Keraflex S1 cementkötésű ragasztóhabarcs, szürke, Ultracolor Plus fugázó, típus, méret és kiosztás Megrendelői választás szerint, vizes helyiség</t>
  </si>
  <si>
    <t>Padlóburkolat készítése, beltérben, beton alapfelületen, vagy kenhető szigetelésre, gres, kőporcelán lappal, 3-5 mm vtg. ragasztóba rakva, 1-10 mm fugaszélességgel, MAPEI Keraflex S1 cementkötésű ragasztóhabarcs, szürke, Ultracolor Plus fugázó, típus, méret és kiosztás Megrendelői választás szerint, greslap</t>
  </si>
  <si>
    <t>Padlóburkolat készítése, beltérben, beton alapfelületen, vagy kenhető szigetelésre, gres, kőporcelán lappal, 3-5 mm vtg. ragasztóba rakva, 1-10 mm fugaszélességgel, MAPEI Keraflex S1 cementkötésű ragasztóhabarcs, szürke, Ultracolor Plus fugázó, típus, méret és kiosztás Megrendelői választás szerint, csm. greslap</t>
  </si>
  <si>
    <t>Lábazatburkolat készítése, beltérben, gres, kőporcelán lappal, egyenes, egysoros kivitelben, 3-5 mm ragasztóba rakva, 1-10 mm fugaszélességgel, 10 cm magasságig, MAPEI Keraflex S1 cementkötésű ragasztóhabarcs, Ultracolor Plus fugázó, típus és méret Megrendelői választás szerint, greslap</t>
  </si>
  <si>
    <t>Lábazatburkolat készítése, beltérben, gres, kőporcelán lappal, egyenes, egysoros kivitelben, 3-5 mm ragasztóba rakva, 1-10 mm fugaszélességgel, 10 cm magasságig, MAPEI Keraflex S1 cementkötésű ragasztóhabarcs, Ultracolor Plus fugázó, típus és méret Megrendelői választás szerint, csm. greslap</t>
  </si>
  <si>
    <t>47-000-1.99.1.1.1.1</t>
  </si>
  <si>
    <t>47-000-1.99.1.2.1.1</t>
  </si>
  <si>
    <t>Belső festéseknél felület előkészítése, részmunkák; felület glettelése zsákos kiszerelésű anyagból (alapozóval, sarokvédelemmel), bármilyen padozatú helyiségben, vakolt felületen, 1,5 mm vastagságban tagolatlan felületen, RIGIPS RIMANO 0-3 belsőtéri glettelőgipsz</t>
  </si>
  <si>
    <t>Belső festéseknél felület előkészítése, részmunkák; felület glettelése zsákos kiszerelésű anyagból (alapozóval, sarokvédelemmel), bármilyen padozatú helyiségben, pórusbeton, gipszblokk falazóelem vagy beton felületen, 4 mm vastagságban tagolatlan felületen, Rigips Rimat 100 DLP gipszes, anyagában glettelhető vékonyvakolat</t>
  </si>
  <si>
    <t>47-010-2.1.1</t>
  </si>
  <si>
    <t>Enyhén nedvszívó vagy sima falfelületek  tapadásközvetítő alapozása, vizes-diszperziós akril bázisú alapozóval, tagolatlan felületen, Rigips Rikombi Grund vizes diszperziós alapozó</t>
  </si>
  <si>
    <t>K47-011-15.1</t>
  </si>
  <si>
    <t>Tisztasági festés műanyag bázisú vizes-diszperziós fehér vagy gyárilag színezett festékkel, új vagy régi lekapart, előkészített alapfelületen, egy rétegben, tagolatlan sima felületen, Héra diszperziós belső falfesték, fehér, álmennyezet felett</t>
  </si>
  <si>
    <t>47-011-15.1.1.1</t>
  </si>
  <si>
    <t>Diszperziós festés műanyag bázisú vizes-diszperziós fehér vagy gyárilag színezett festékkel, új vagy régi lekapart, előkészített alapfelületen, két rétegben, tagolatlan sima felületen, Baumit Divina Pro páraáteresztő matt diszperziós beltéri falfesték, fehér</t>
  </si>
  <si>
    <t>Szabadon álló előtétfal készítése, csavarfejek és illesztések glettelve (Q2), 2 rtg. gipszkarton borítással, CW 50-06 mm vtg. tartóvázzal, 2 rtg. RIGIPS RBI 12,5 mm impregnált építőlemez</t>
  </si>
  <si>
    <t>Kereszttartó beépítése gipszkarton válaszfalba vagy előtétfalba, KNAUF W234 univerzál tartó, 23 mm vtg. rétegelt lemezzel,  tartószerkezethez rögzítve, bútorok, berendezések rögzítéséhez, konyhabútornál</t>
  </si>
  <si>
    <t>K31-030-3</t>
  </si>
  <si>
    <t>22-003-2.3</t>
  </si>
  <si>
    <t xml:space="preserve">22-003-5.1 </t>
  </si>
  <si>
    <t>Függőleges szűrőréteg (szívótest) készítése tömörítéssel, 5,00 m mélységig, egyrétegű, egyenlő szemcséjű Osztályozott kavics, OK 16/32 TT</t>
  </si>
  <si>
    <t>K22-003</t>
  </si>
  <si>
    <t>Szivárgó elválasztó réteg, geotextíliával, TYPAR SF44 hőkötött polipropilén geotextil, 150 g/m2</t>
  </si>
  <si>
    <t>ktg.</t>
  </si>
  <si>
    <t>K19-090</t>
  </si>
  <si>
    <t>Építés során keletkező törmelék (vágási veszteség, csomagolóanyag, stb.) konténeres elszállítása, lerakása, lerakóhelyi díjjal, az építési terület általános takarítása</t>
  </si>
  <si>
    <t>K19-100</t>
  </si>
  <si>
    <t>Egyéb organizációs és járulékos költség, mellyel Ajánlattevő az egységárak képzése során nem kalkulált (a költségekről külön részletezést szükséges mellékelni)</t>
  </si>
  <si>
    <t>K15-012</t>
  </si>
  <si>
    <t>Bakállvány vagy létraállvány készítése pallóterítéssel, 2,00 kN/m² terhelhetőséggel, 2,00 m munkapadló magasságig (4,0 m homlokzatmagasságig)</t>
  </si>
  <si>
    <t>K15-016</t>
  </si>
  <si>
    <t>Mozgatható (guruló) és egyéb könnyű munkaállványok, létra- vagy bakállványok készítése, áthelyezése, 2,0 m járólapmagasság felett, homlokzati munkákhoz, Ajánlattevői választás szerint</t>
  </si>
  <si>
    <t>Tervező: Guzmics+Kiss Építésziroda Kft.</t>
  </si>
  <si>
    <t>Cím: 1132 Budapest, Visegrádi u. 80/A</t>
  </si>
  <si>
    <t>8200 VESZPRÉM, KÁDÁRTAI ÚT HRSZ.: 8713</t>
  </si>
  <si>
    <t>STADION LABDARUGÓ SPORTLÉTESÍTMÉNY</t>
  </si>
  <si>
    <t>ÖLTÖZŐ ÉS PORTAÉPÜLET</t>
  </si>
  <si>
    <t>A nyílászárók, ill. egyéb asztalosszerkezetek anyagát, típusát, részletes műszaki tartalmát és méreteit a konszignációk határozzák meg.
Az ár tartalmazza a felületképzést, a beépítési részletképzés alapján szükséges tartó- és rögzítőelemeket, segédszerkezeteket, kiegészítő hőszigeteléseket, lég- és parazáró, ill. vízzáró csatlakozásokat, tömítéseket és takaróelemeket.
Az ablakok ára tartalmazza a külső-belső ablakpárkányt. Amennyiben a konszignációban szerepel, úgy a szerkezetbe beleértendők az ott meghatározott külső-belső árnyékolók is.</t>
  </si>
  <si>
    <t>ACO DRAIN MULTILINE FOLYÓKA
Ö.L05 jelű, nm: 10600 cm</t>
  </si>
  <si>
    <t>ACO DRAIN PROFILINE FOLYÓKA
Ö.L06 jelű, nm: 240 cm</t>
  </si>
  <si>
    <t>ACO VARIO KÜLTÉRI LÁBTÖRLŐ
Ö.L07 jelű, nm: 100x50 cm</t>
  </si>
  <si>
    <t>ACO MULTILINE RÉSFOLYÓKA
Ö.L08 jelű, nm: 2810 cm</t>
  </si>
  <si>
    <t>ACO DRAIN MULTILINE FOLYÓKA
Ö.L09 jelű, nm: 4550 cm</t>
  </si>
  <si>
    <t>Aknafal építése, gipsz alapanyagú termékekből, 100 mm falvastagságban, 667x500x100 mm-es méretű gipsz válaszfal lapból, ragasztással, hézagolással (vakolást nem igényel), ALBAGIPS ALBAFAL 10NF normál gipszválaszfal lap, 667x500x100 mm, gépészeti akna</t>
  </si>
  <si>
    <t>Aknafal építése, gipsz alapanyagú termékekből, 100 mm falvastagságban, 667x500x100 mm-es méretű gipsz válaszfal lapból, ragasztással, hézagolással (vakolást nem igényel), ALBAGIPS ALBAFAL 10NF-HY hidrofóbizált gipszválaszfal lap, 667x500x100 mm, gépészeti akna</t>
  </si>
  <si>
    <t>47-000-1.99.1.4.1.1</t>
  </si>
  <si>
    <t>Belső festéseknél felület előkészítése, részmunkák; felület glettelése zsákos kiszerelésű anyagból (alapozóval, sarokvédelemmel), bármilyen padozatú helyiségben, gipszkarton felületen, Q3 minőségű glettelés (szerelési tételben Q2 minőség), 1 mm vastagságban tagolatlan felületen, RIGIPS RIMANO GLET XL finomszemcsés glettelőgipsz</t>
  </si>
  <si>
    <t>K36-090-2</t>
  </si>
  <si>
    <t>Keskenyvakolat készítése oldalfalon, 10 cm szélességig, horonyvakolás gipsz válaszfalban, szakági tervek szerint, előirányzat</t>
  </si>
  <si>
    <t>Erősítő borda, szaniter tartó beépítése gipszkarton válaszfalba vagy előtétfalba, gépészeti szerelvények rögzítéséhez, 2 mm vtg. UA50 profil, 2 db UA borda/szerelvény, Bm ≤ 4,0 m</t>
  </si>
  <si>
    <t>klt</t>
  </si>
  <si>
    <t>Lezáró-, takarószegély elhelyezése, 1,0 mm vtg. porszórt alumínium takarólemez, tömítéssel, Ksz: 101-150 mm</t>
  </si>
  <si>
    <t>Válaszfal építése, gipsz alapanyagú termékekből, 100 mm falvastagságban, 667x500x100 mm-es méretű gipsz válaszfal lapból, ragasztással, hézagolással (vakolást nem igényel), nyílásképzéssel, ALBAGIPS ALBAFAL 10NF normál gipszválaszfal lap, 667x500x100 mm</t>
  </si>
  <si>
    <t>Válaszfal építése, gipsz alapanyagú termékekből, 100 mm falvastagságban, 667x500x100 mm-es méretű gipsz válaszfal lapból, ragasztással, hézagolással (vakolást nem igényel), nyílásképzéssel, ALBAGIPS ALBAFAL 10NF-HY hidrofóbizált gipszválaszfal lap, 667x500x100 mm</t>
  </si>
  <si>
    <t>39-003-21.9.1.2</t>
  </si>
  <si>
    <t>Kiegészítő és mellékmunkák, szerelő (revíziós) nyílás beépítése, fém kivitelben, gipszkarton álmennyezetben, gipszkarton betéttel, RIGIPS revíziós nyílás 12,5 mm lappal 400x400-600x600 mm, szakági tervek szerint</t>
  </si>
  <si>
    <t>klt.</t>
  </si>
  <si>
    <t>39-003-21.8</t>
  </si>
  <si>
    <t>Kiegészítő és mellékmunkák, felár téglalap nyílás kialakítására, egy- vagy kétrétegű gipszkarton borításban, 0,01-0,36 m2-ig, (fan-coil, anemosztát, légrács) szakági tervek szerint</t>
  </si>
  <si>
    <t>Gipszkarton kötényfal, mennyezetről függesztve, 2 x 2 rtg. normál, 12,5 mm vtg. gipszkarton borítással, hőszigeteléssel, csavarfejek és illesztések glettelve (Q2), egyszeres, CW 50-06 mm vtg. / 2 mm vtg. UA50 megerősített tartóvázzal, merevítéssel, RIGIPS RB 12,5 mm normál építőlemez, ásványi szálas hőszigetelés 50 mm vtg.</t>
  </si>
  <si>
    <t>42-042-8.2</t>
  </si>
  <si>
    <t>Vinyl PVC (LVT) burkolat fektetése szabványos, kiegyenlített aljzatra, vinyl lapokból ragasztva, MAPEI Mapecryl Eco akrildiszperziós ragasztó, típus és méret Megrendelői választás szerint</t>
  </si>
  <si>
    <t>Lábazat kialakítása, vinyl PVC (LVT) burkolatból, ráültetett lábazat készítése saját anyagából, PVC-szegőlécbe bújtatva, 10 cm magasságig</t>
  </si>
  <si>
    <t>ACO VARIO KÜLTÉRI LÁBTÖRLŐ
P.L02 jelű, nm: 100x50 cm</t>
  </si>
  <si>
    <t>Vékonyvakolatok, színvakolatok felhordása alapozott, előkészített felületre, vödrös kiszerelésű anyagból, szilikon vékonyvakolat készítése, egy rétegben, 1,5-2,5 mm-es szemcsemérettel, Baumit SilikonTop (Baumit Szilikon) vakolat, dörzsölt 2 mm, RAL907 szürke</t>
  </si>
  <si>
    <t>Szivárgó fenékcsatorna, folyóka építése előre elkészített ágyazatra, csömöszölt betonból, szegélyzsaluzattal, C12/15-X0b(H)-16-F2 kavicsbeton keverék, épület melletti kiépítés</t>
  </si>
  <si>
    <t>12. Felvonulási létesítmények, költségtérítések összesen:</t>
  </si>
  <si>
    <t>15. Zsaluzás és állványozás összesen:</t>
  </si>
  <si>
    <t>22. Szivárgó építés, alagcsövezés összesen:</t>
  </si>
  <si>
    <t>31. Helyszíni beton és vasbeton munka összesen:</t>
  </si>
  <si>
    <t>33. Falazás és egyéb kőművesmunkák összesen:</t>
  </si>
  <si>
    <t>35. Ácsmunka összesen:</t>
  </si>
  <si>
    <t>36. Vakolás és rabicolás összesen:</t>
  </si>
  <si>
    <t>39. Szárazépítés összesen:</t>
  </si>
  <si>
    <t>42. Burkolás összesen:</t>
  </si>
  <si>
    <t>43. Bádogozás összesen:</t>
  </si>
  <si>
    <t>44. Fa és műanyag nyílászárók, asztalosszerkezetek összesen:</t>
  </si>
  <si>
    <t>45. Fém nyílászárók és lakatosszerkezetek összesen:</t>
  </si>
  <si>
    <t>47. Felületképzés összesen:</t>
  </si>
  <si>
    <t>Tűzvédelem</t>
  </si>
  <si>
    <t>Beton aljzat készítése helyszínen kevert betonból, kisgépes, betonszivattyú továbbítással és kézi bedolgozással, merev aljzatra, tartószerkezetre, léccel lehúzva, kavicsbetonból, C20/25-X0b(H)-8-F2 kavicsbeton keverék (4 cm vastagság alatt műanyag adalékos cementhabarccsal, tapadóhíddal), 2-11 cm vastagságban, dilatációképzéssel</t>
  </si>
  <si>
    <t>Beltéri nyílászárók elhelyezése, egy- vagy kétszárnyú belső ajtó, sajtolt acél átfogó- vagy saroktokkal, felületképzéssel, furatolt forgácslap betétes, Resopal HPL felületű ajtólappal, keményfa élléccel
Ö.B01 jelű, nm: 87,5x212,5 cm</t>
  </si>
  <si>
    <t>Ö.B01* jelű, nm: 87,5x212,5 cm</t>
  </si>
  <si>
    <t>Ö.B02 jelű, nm: 75x212,5 cm</t>
  </si>
  <si>
    <t>Ö.B03 jelű, nm: 175x212,5 cm</t>
  </si>
  <si>
    <t>Ö.B04 jelű, nm: 100x212,5 cm</t>
  </si>
  <si>
    <t>P.B01 jelű, nm: 87,5x212,5 cm</t>
  </si>
  <si>
    <t>P.B02 jelű, nm: 75x212,5 cm</t>
  </si>
  <si>
    <t>Fix felülvilágító elhelyezése belső ajtóhoz, sajtolt acél átfogótokkal, felületképzéssel, üvegezéssel
Ö.BA01 jelű, nm: 195+182+182x70 cm</t>
  </si>
  <si>
    <t>Ö.BA02 jelű, nm: 195+195+175x70 cm</t>
  </si>
  <si>
    <t>Ö.BA03 jelű, nm: 280+280x70 cm</t>
  </si>
  <si>
    <t>Ö.BA04 jelű, nm: 210x70 cm</t>
  </si>
  <si>
    <t>2. válaszfalak falazása, vakolása, festése az épület egészére</t>
  </si>
  <si>
    <t>ÖLTÖZŐ ÉPÜLET</t>
  </si>
  <si>
    <t>31-001-2</t>
  </si>
  <si>
    <t>Hegesztett betonacél háló szerelése aljzatbetonba, építési síkháló; 5,00 x 2,15 m; 150 x 150 mm osztással Ø 4,00 BHB55.50</t>
  </si>
  <si>
    <t>t</t>
  </si>
  <si>
    <t>Szerelt gipszkarton álmennyezet fém vázszerkezetre (duplasoros), választható függesztéssel, csavarfejek és illesztések glettelve (Q2 minőségben), nem látszó bordázattal, 40 cm bordatávolsággal (CD60/27), 1 rtg. normál 12,5 mm vtg. gipszkarton borítással, RIGIPS RB 12,5 mm normál építőlemez, függesztő huzallal, Ö.001-Ö.038 helyiségekre vonatkozóan</t>
  </si>
  <si>
    <t>előtér</t>
  </si>
  <si>
    <t>teakonyha</t>
  </si>
  <si>
    <t>recepció</t>
  </si>
  <si>
    <t>iroda</t>
  </si>
  <si>
    <t>gépészet</t>
  </si>
  <si>
    <t>ffi mosdó</t>
  </si>
  <si>
    <t>ffi wc</t>
  </si>
  <si>
    <t>női mosdó</t>
  </si>
  <si>
    <t>női wc</t>
  </si>
  <si>
    <t>mosdó</t>
  </si>
  <si>
    <t>wc</t>
  </si>
  <si>
    <t>öltöző 1.</t>
  </si>
  <si>
    <t>mosdó zuhanyzó</t>
  </si>
  <si>
    <t>öltöző 2.</t>
  </si>
  <si>
    <t>mosdó-zuhanyzó</t>
  </si>
  <si>
    <t>edzői iroda</t>
  </si>
  <si>
    <t>edzői öltöző</t>
  </si>
  <si>
    <t>orvosi szoba</t>
  </si>
  <si>
    <t>rehabilitációs helyiség</t>
  </si>
  <si>
    <t>személyzeti öltöző</t>
  </si>
  <si>
    <t>zuh.</t>
  </si>
  <si>
    <t>ms wc</t>
  </si>
  <si>
    <t>szertár</t>
  </si>
  <si>
    <t>tak.szer.</t>
  </si>
  <si>
    <t>cipő mosó</t>
  </si>
  <si>
    <t>közlekedő</t>
  </si>
  <si>
    <t>öltöző 4.</t>
  </si>
  <si>
    <t>játékvezetői öltöző</t>
  </si>
  <si>
    <t>játékvezetői iroda</t>
  </si>
  <si>
    <t>öltöző 5.</t>
  </si>
  <si>
    <t>öltöző 6.</t>
  </si>
  <si>
    <t>karbantartás</t>
  </si>
  <si>
    <t>Terület (m2)</t>
  </si>
  <si>
    <t>900,89 m2</t>
  </si>
  <si>
    <t>Lejtésképző beton aljzat készítése helyszínen kevert betonból, kisgépes, betonszivattyú továbbítással és kézi bedolgozással, merev aljzatra, tartószerkezetre, léccel lehúzva, kavicsbetonból, C20/25-X0b(H)-8-F2 kavicsbeton keverék (4 cm vastagság alatt műanyag adalékos cementhabarccsal, tapadóhíddal), vizes helyiségekben zuhanyzókban és öltözőkben</t>
  </si>
  <si>
    <t>Beléptető rendszerrel ellátott alu belső ajtó az öltözők és közösségi tér között a Ö.038 jelű folyosón 185x210+60 méretben</t>
  </si>
  <si>
    <t>Teakonyha bútorozása3 recepció/büfé bútorozás</t>
  </si>
  <si>
    <t>beépített konzolos wc</t>
  </si>
  <si>
    <t>mosdó csapteleppel</t>
  </si>
  <si>
    <t>kézmosó csapteleppel</t>
  </si>
  <si>
    <t>42-042-21.1.1</t>
  </si>
  <si>
    <t>Gumiburkolat fektetése szabványos, kiegyenlített aljzatra, gumilemezből (tekercsben), 2,5 mm-nél nem vastagabb lemezből ragasztva, MAPEI Ultrabond Eco 380 diszperziós ragasztó, típus és méret Megrendelői választás szerint, stopliálló gumi</t>
  </si>
  <si>
    <t>Szerelt jellegű WC-kabinrendszer készítése kompletten, lábakkal, zárral, foglaltságjelzővel, előlap ajtóval, odallappal ill. válaszfallal
Ö.A01 jelű, nm: 170x222,5 cm, 1 egységes kabin</t>
  </si>
  <si>
    <t>Ö.A02 jelű, nm: 190x145x222,5 cm, 2 egységes kabin</t>
  </si>
  <si>
    <t>Pissoire szeméremfal, konzolos kivitelben
Ö.A03 jelű, nm: 40x90 cm</t>
  </si>
  <si>
    <t xml:space="preserve">pissoire </t>
  </si>
  <si>
    <t>48-007-41.1.1.1.2</t>
  </si>
  <si>
    <t>Födém; Padló hőszigetelő anyag elhelyezése, vízszintes felületen, aljzatbeton alá, úsztató rétegként, expandált polisztirolhab lemezzel, AUSTROTHERM AT-N150 expandált polisztirolhab hőszigetelő lemez, 1000x500x150 mm, 10 mm vtg. AT-PE peremszigeteléssel</t>
  </si>
  <si>
    <t>K48-007-51.2</t>
  </si>
  <si>
    <t>Hőhidak hőszigetelése; utólag elhelyezve, ragasztással rögzítve, expandált polisztirolhab lemezzel, AUSTROTHERM AT-H80 homlokzati hőszigetelő lemez, 1000x500x50 mm</t>
  </si>
  <si>
    <t>48-007-56.1.3.1</t>
  </si>
  <si>
    <t>Alátét- és elválasztó rétegek beépítése, védőlemez-, műanyagfátyol-, fólia vagy műanyagfilc egy rétegben, átlapolással, rögzítés nélkül, padló, födém szigeteléseknél, vízszintes felületen, Baumit esztrich fólia 0,2 mm vtg. technológiai szigetelés</t>
  </si>
  <si>
    <t>1. padló rétegnred elkészítése vasalt lemezalaptól a 7 cm vtg vasalt aljzatbetonig- építészeti tervek alapján- az épület egészére nettó 900,90 m2 alapterület</t>
  </si>
  <si>
    <t xml:space="preserve">Az árazott ajánlatot készítette: </t>
  </si>
  <si>
    <t xml:space="preserve">SZEIVOLT ÉPTECH Kft. </t>
  </si>
  <si>
    <t>8100 Várpalota, Dózsa György utca 14.</t>
  </si>
  <si>
    <t>Szeivolt Csaba</t>
  </si>
  <si>
    <t>Szigetelés összesen:</t>
  </si>
  <si>
    <t>9. Nem tartalmazza az épület külső részét érintő szivárgó, alagcsövezés, ácsmunkákat!</t>
  </si>
  <si>
    <t>Kivitelezői megj. :</t>
  </si>
  <si>
    <t>ANYAG ÉS DÍJ ÖSSZESEN (NETTÓ):</t>
  </si>
  <si>
    <t>ÁFA (27%):</t>
  </si>
  <si>
    <t>ÉPÍTÉSZET</t>
  </si>
  <si>
    <t>BRUTTÓ:</t>
  </si>
  <si>
    <t>VILLAMOS</t>
  </si>
  <si>
    <t>BRUTTÓ</t>
  </si>
  <si>
    <t>GÉPÉSZET</t>
  </si>
  <si>
    <t xml:space="preserve">Használatbavételi engedélyt nem érintő munka: </t>
  </si>
  <si>
    <r>
      <rPr>
        <strike/>
        <sz val="10"/>
        <color rgb="FFFF0000"/>
        <rFont val="Arial Narrow"/>
        <family val="2"/>
        <charset val="238"/>
      </rPr>
      <t xml:space="preserve">Beton aljzat felületképzéséért többletidő, gépi simítás, rotoros betonsimító géppel </t>
    </r>
    <r>
      <rPr>
        <sz val="10"/>
        <color rgb="FFFF0000"/>
        <rFont val="Arial Narrow"/>
        <family val="2"/>
        <charset val="238"/>
      </rPr>
      <t xml:space="preserve">HELYETTE </t>
    </r>
    <r>
      <rPr>
        <sz val="10"/>
        <rFont val="Arial Narrow"/>
        <family val="2"/>
        <charset val="238"/>
      </rPr>
      <t>Padlóburkolat hordozószerkezetének felületelőkészítése beltérben, beton alapfelületen simító felületkiegyenlítés készítése 5 mm átlagos rétegvastagságban, MAPEI Ultraplan Renovation önterülő aljzatkiegyenlítő, Csz: 0124325</t>
    </r>
  </si>
  <si>
    <t>5. szaniterek, öltözőszekrények, beépített bútorok elkészítése az alaprajzon Ö.044-Ö.068 jelű helyiésegeire vonatkozóan</t>
  </si>
  <si>
    <t>4. burkolatok készítése az alaprajzon Ö.044-Ö.068 jelű helyiségeire vonatkozóan (nettó:278 m2)</t>
  </si>
  <si>
    <t>3. állmennyezet készítése az alaprajzon Ö.044-Ö.068 jelű helyiségeire vonatkozóan (nettó:278 m2)</t>
  </si>
  <si>
    <t>6. belső nyílászárók elhelyezése az alaprajzon Ö.044-Ö.068 jelű helyiségeire vonatkozóan</t>
  </si>
  <si>
    <t>8. Bádogozási munkákat és külső homlokzatot érintő, lelátóval összefüggő lakatos szerkezeteket, külső nyílászárók és azok működtetését nem tartalmazza!</t>
  </si>
  <si>
    <t>II. ÜTEM BEFEJEZŐ MUNKÁINAK TARTALMA: az épület 30,87%-ára vetítve</t>
  </si>
  <si>
    <r>
      <t xml:space="preserve">Megrendelő felé tett kérdések
</t>
    </r>
    <r>
      <rPr>
        <sz val="11"/>
        <rFont val="Arial Black"/>
        <family val="2"/>
        <charset val="238"/>
      </rPr>
      <t>-	burkolatok kiválasztása, csúszásmentes greslap, stopli álló gumiburkolat (pontos típus)
-	lehet épített zuhany, vagy maradjon tálca (hátrány sérülékenyebb, cserélni kell)
-	gipszkarton állmennyezett helyett, kazettás (jobban szerelhető)
-	bútorok konszignációja
-	hűtő klíma vagy hűtő-fűtő klíma - épület külső munkái?lelátó?-vynil hol lesz?</t>
    </r>
  </si>
  <si>
    <t>Helyiség neve</t>
  </si>
  <si>
    <t>öltöző 3.</t>
  </si>
  <si>
    <r>
      <t>Öltözőszekrények (a Ö.045,Ö.051, Ö.056, Ö.061,Ö.064 jelő öltöző helysiégekben)</t>
    </r>
    <r>
      <rPr>
        <b/>
        <sz val="11"/>
        <rFont val="Calibri"/>
        <family val="2"/>
        <charset val="238"/>
        <scheme val="minor"/>
      </rPr>
      <t xml:space="preserve"> LÁSD A BÚTOR KIÍRÁSBAN!</t>
    </r>
  </si>
  <si>
    <r>
      <t xml:space="preserve">Salgó polc készítése </t>
    </r>
    <r>
      <rPr>
        <b/>
        <sz val="11"/>
        <rFont val="Calibri"/>
        <family val="2"/>
        <charset val="238"/>
        <scheme val="minor"/>
      </rPr>
      <t>LÁSD A BÚTOR KIÍRÁSBAN!</t>
    </r>
  </si>
  <si>
    <r>
      <t xml:space="preserve">Irodai berendezések </t>
    </r>
    <r>
      <rPr>
        <b/>
        <sz val="11"/>
        <rFont val="Calibri"/>
        <family val="2"/>
        <charset val="238"/>
        <scheme val="minor"/>
      </rPr>
      <t>LÁSD A BÚTOR KIÍRÁSBAN!</t>
    </r>
  </si>
  <si>
    <t xml:space="preserve">7. az I. ütemben nem került beárazásra a beléptető rendszer, vagyonvédelmi rendszer kiépíétse, valamint az elosztók </t>
  </si>
  <si>
    <t>Dátum: 2024.02.13.</t>
  </si>
  <si>
    <t>BÚTOROZÁS ÖSSZESEN:</t>
  </si>
  <si>
    <t xml:space="preserve">Falra szerelhető rozsdamentes acél sorkézmosó középső vízelvezetéssel, leeresztőszeleppel. </t>
  </si>
  <si>
    <t>Cipőmosó mosdóvályú</t>
  </si>
  <si>
    <t>Ö.F-24</t>
  </si>
  <si>
    <t>Minta a tervezővel és a megrendelővel egyeztetendő</t>
  </si>
  <si>
    <t>Dekorációs festés falra (m2)</t>
  </si>
  <si>
    <t>Ö.F-23</t>
  </si>
  <si>
    <t>Alumínium keretben cserélhető nyomat, plexi előlappal.</t>
  </si>
  <si>
    <t>Wc-k</t>
  </si>
  <si>
    <t>Információs tábla</t>
  </si>
  <si>
    <t>Ö.F-22</t>
  </si>
  <si>
    <t>Fix U alakú kapaszkodó, bal oldali megerősítéssel,  rozsdamentes acél, selyem, takarótárcsával, 600 mm</t>
  </si>
  <si>
    <t>Akadálymentes kapaszkodó</t>
  </si>
  <si>
    <t>Ö.F-21</t>
  </si>
  <si>
    <t>Állványos felhajtható kapaszkodó WC-papír tartóval, rozsdamentes acél, selyem, 32 mm csőátmérővel, 700 mm</t>
  </si>
  <si>
    <t>Ö.F-20</t>
  </si>
  <si>
    <t>500 mm-es egyenes kapaszkodó takarótárcsával, 2 pontban rögzített, 32 mm csőátmérő, 1,5 falvastagság, rozsdamentes acél, selyem matt</t>
  </si>
  <si>
    <t>Ö.F-19</t>
  </si>
  <si>
    <t>DELABIE keret nélküli dönthető tükör selyem színű alsó döntőkarral, 20°-ban állítható, 6 mm vastag biztonsági üveggel</t>
  </si>
  <si>
    <t>Dönthető fali tükör</t>
  </si>
  <si>
    <t>Ö.F.-18</t>
  </si>
  <si>
    <t>4 mm-es tükör méretre vágva, ragasztva, szerelve</t>
  </si>
  <si>
    <t>Fali tükör</t>
  </si>
  <si>
    <t>Ö.F-17</t>
  </si>
  <si>
    <t>Ö.F-16</t>
  </si>
  <si>
    <t>Ö.F-15</t>
  </si>
  <si>
    <t>Ö.F-14</t>
  </si>
  <si>
    <t xml:space="preserve">1,5 mm vastag szálcsiszolt, eloxált fém gravír anyag antracit színnel visszafestve kétoldalas zselés ragasztóval ajtólapra rögzítve </t>
  </si>
  <si>
    <t>Általános ajtótábla</t>
  </si>
  <si>
    <t>Ö.F-13</t>
  </si>
  <si>
    <t>Rozsdamentes szálcsiszolt fali toalettkefe, higiénikus zárt kivitel, műanyag csepegtetőtartállyal</t>
  </si>
  <si>
    <t>Fali toalettfeke</t>
  </si>
  <si>
    <t>Ö.F-12</t>
  </si>
  <si>
    <t>Merida Stella tolatettpapír adagoló maxi, rozsdamentes, szálcsiszolt</t>
  </si>
  <si>
    <t>Toalettpapír adagoló</t>
  </si>
  <si>
    <t>Ö.F-11</t>
  </si>
  <si>
    <t>Merida Stella hajtogatott kéztörlő adagoló maxi, rozsdamentes, szálcsiszolt</t>
  </si>
  <si>
    <t>Papírtörlő adagoló</t>
  </si>
  <si>
    <t>Ö.F-10</t>
  </si>
  <si>
    <t>Merida Stella szappanadagoló, rozsdamentes, szálcsiszolt, utántöltős, 400 ml</t>
  </si>
  <si>
    <t>Szappanadagoló</t>
  </si>
  <si>
    <t>Ö.F-09</t>
  </si>
  <si>
    <t xml:space="preserve">Krómozott acélszerkezetű fali fogas </t>
  </si>
  <si>
    <t>Fali fogas- 2-darabos</t>
  </si>
  <si>
    <t>Ö.F-08</t>
  </si>
  <si>
    <t>Fali fogas- 4-darabos</t>
  </si>
  <si>
    <t>Ö.F-07</t>
  </si>
  <si>
    <t>Krómozott acél és fa falra szerelhető fogas.</t>
  </si>
  <si>
    <t>Fali fogas</t>
  </si>
  <si>
    <t>Ö.F-06</t>
  </si>
  <si>
    <t xml:space="preserve">űrtartalom: 10 liter
fém, szálcsiszolt kivitel
</t>
  </si>
  <si>
    <t>Rendelők, terhes tanácsadó, elkülönítő, teakonyha</t>
  </si>
  <si>
    <t>Rozsdamentes acél szemetes</t>
  </si>
  <si>
    <t>Ö.F-05</t>
  </si>
  <si>
    <t>Merida Classic, K61MPL
űrtartalom: 20 liter
fém, szálcsiszolt kivitel
kivehető műanyag betéttel</t>
  </si>
  <si>
    <t>Pedálos rozsdamentes acél szemetes</t>
  </si>
  <si>
    <t>Ö.F-04</t>
  </si>
  <si>
    <t>űrtartalom: 5 liter
fém, szálcsiszolt kivitel
kivehető műanyag betéttel</t>
  </si>
  <si>
    <t>Ö.F-03</t>
  </si>
  <si>
    <t>Hálós fém szemeteskosár a megrendelővel egyeztetett színben</t>
  </si>
  <si>
    <t>Rendelők, terhes tanácsadó, elkülönítő, védőnők</t>
  </si>
  <si>
    <t>Papírhulladék gyűjtő</t>
  </si>
  <si>
    <t>Ö.F-02</t>
  </si>
  <si>
    <t>Prestige EKO Square fém szemétkosár szelektív hulladékgyűjtéshez, 60 l űrtartalom</t>
  </si>
  <si>
    <t>Szelektív hulladék gyűjtő</t>
  </si>
  <si>
    <t>Ö.F-01</t>
  </si>
  <si>
    <t>FELSZERELÉSEK</t>
  </si>
  <si>
    <t>Szekrénybe építhető.Márkája  megrendelővel egyeztetendők!</t>
  </si>
  <si>
    <t>Hűtőszekrény</t>
  </si>
  <si>
    <t>Ö.G-02</t>
  </si>
  <si>
    <t>Márkája és színe megrendelővel egyeztetendők!</t>
  </si>
  <si>
    <t>Teakonyha</t>
  </si>
  <si>
    <t>Mikrohullámú sütő</t>
  </si>
  <si>
    <t>Ö.G-01</t>
  </si>
  <si>
    <t>GÉPEK</t>
  </si>
  <si>
    <t xml:space="preserve">Acélszerkezetű bútorlapból egyedileg készített pad. Színek a megrendelővel és a tervezővel egyeztetendők! </t>
  </si>
  <si>
    <t>Várók, wc előterek, rendelő VI.</t>
  </si>
  <si>
    <t xml:space="preserve">Színes leülő </t>
  </si>
  <si>
    <t>Ö.E-03b</t>
  </si>
  <si>
    <t>Ö.E-03a</t>
  </si>
  <si>
    <t>Alsó szekrény, aláépíthető hűtőszekrénnyel, munkapultba süllyesztett egy medencés, csepegetetőtálcás mosogatóval, váltókaros csapteleppel, megrendelővel egyeztetett osztással (ajtók, fiókok stb. ) Felső polcos szekrény megrendelői igény szerint.</t>
  </si>
  <si>
    <t>Beépített konyhabútor I. ütemben árazva</t>
  </si>
  <si>
    <t>Ö.E-02</t>
  </si>
  <si>
    <t>Egyedi MDF festett látszó felületekből
készített bútor,nem látszó felületen színazonos laminált lapok. Színek a megrendelővel és a tervezővel egyeztetendők!</t>
  </si>
  <si>
    <t>Recepciós pult I ütemben árazva</t>
  </si>
  <si>
    <t>Ö.E-01</t>
  </si>
  <si>
    <t>EGYEDI BÚTOROK</t>
  </si>
  <si>
    <t xml:space="preserve">Íróasztal fém lábakkal, asztallap 25 mm vastag faforgácslapból ABS élzárással, 2 db számítógéptartóval, 2 db klaviatúratartóval, kábelvezetővel. Színek a megrendelővel és a tervezővel egyeztetendők! </t>
  </si>
  <si>
    <t>Rendelők</t>
  </si>
  <si>
    <t>Tárgyalóasztal</t>
  </si>
  <si>
    <t>Ö.A-03</t>
  </si>
  <si>
    <t xml:space="preserve">Íróasztal laplábbal, homloklappal. 25 mm vastag faforgácslapból ABS élzárással, 4 fiókos zárható konténerrel, számítógéptartóval, klaviatúratartóval, kábelvezetővel. Színek a megrendelővel és a tervezővel egyeztetendők! </t>
  </si>
  <si>
    <t>Íróasztal</t>
  </si>
  <si>
    <t>Ö.A-02</t>
  </si>
  <si>
    <t>Étkezőasztal fém lábakkal.  Színek a megrendelővel és a tervezővel egyeztetendők!</t>
  </si>
  <si>
    <t>Étkezőasztal</t>
  </si>
  <si>
    <t>Ö.A-01</t>
  </si>
  <si>
    <t>ASZTALOK</t>
  </si>
  <si>
    <t>Cserepad ülés</t>
  </si>
  <si>
    <t>Ö.U-09</t>
  </si>
  <si>
    <t>Lelátóülés</t>
  </si>
  <si>
    <t>Ö.U-08</t>
  </si>
  <si>
    <t>2 személyes öltözőszekrény, zárható ajtóval. A sportszekrény 18 mm-es laminált bútorlapból készül ABS élzárással, egybeépített ülőrésszel és cipőtartóval, fakkonként 2 db akasztóval, felül zárható szekrénnyel, kalaptartó polccal. A lábkeret és a lábak is elektrosztatikus porszórással felületkezelt 30x30 mm-es zártszelvényből készülnek, szitezhető lábdugóval.  Színek a megrendelővel és a tervezővel egyeztetendők!</t>
  </si>
  <si>
    <t>Öltözőszekrény</t>
  </si>
  <si>
    <t>Ö.U-07</t>
  </si>
  <si>
    <t xml:space="preserve">1 hosszúajtós, osztott rekeszes öltözőszekrény paddal. A korpusz, az ülőfelület és az ajtók 18 mm-es laminált bútorlapból készülnek ABS élzárással. A hátfal HDF lemezből van. A lábak elektrosztatikus porszórással felületkezelt 30x30 mm-es zártszelvényből készünek, a cipőtartó rács 13 mm-es acélcső pálcákból áll. A lábak végén szintezhető dugó van. Alapfelszereltség: ruhaakasztó rúd, ruhakampóval, kétkulcsos biztonsági zár, hátoldali szellőztető, kalaptartó polc. </t>
  </si>
  <si>
    <t>Ö.U-06</t>
  </si>
  <si>
    <t xml:space="preserve">3 személyes sportpados
A korpusz, az ülőfelület és az ajtók 18 mm-es laminált bútorlapból készülnek ABS élzárással. A hátfal HDF lemezből van. A lábak elektrosztatikus porszórással felületkezelt 30x30 mm-es zártszelvényből készünek, a cipőtartó rács 13 mm-es acélcső pálcákból áll. A lábak végén szintezhető dugó van. Alapfelszereltség: ruhaakasztó rúd, ruhakampóval, kétkulcsos biztonsági zár, hátoldali szellőztető, kalaptartó polc. </t>
  </si>
  <si>
    <t>U-05</t>
  </si>
  <si>
    <t>FITT TÁMLÁS SAROKELEM
WPC lécekkel
A vázszerkezet elektosztatikus porszórással felületkezelt 30x30 mm-es zártszelvényből készül. A szintezhető lábdugók segítenek kiküszöbölni a padló egyenetlenségeit. Az ülőfelület és a háttámla karbantartást nem igénylő WPC lécekből készül. A WPC lécek (Wood Plastic Composite) fa–műanyag kompozitból készülnek, amely faforgácsból és különböző hőre lágyuló műanyagokból állnak. A kompozit fatartalma 60%. Ellenállnak a korróziónak és a rothadásnak is. Rendkívül tartósak és ellenállnak a vízben található, a fát megtámadó organizmusoknak is.</t>
  </si>
  <si>
    <t>Öltözőpad sarokelem</t>
  </si>
  <si>
    <t>Ö.U-04.c</t>
  </si>
  <si>
    <t>FITT EGYOLDALAS ÖLTÖZŐPAD
WPC lécekkel. A vázszerkezet elektosztatikus porszórással felületkezelt 30x30 mm-es zártszelvényből készül 8 db rugalmas ruhaakasztó kampóval. A cipőtartó rács 13 mm-es acélcső pálcákból áll. A szintezhető lábdugók segítenek kiküszöbölni a padló egyenetlenségeit. Az ülőfelület karbantartást nem igénylő WPC lécekből készül. A WPC lécek (Wood Plastic Composite) fa–műanyag kompozitból készülnek, amely faforgácsból és különböző hőre lágyuló műanyagokból állnak. A kompozit fatartalma 60%. Ellenállnak a korróziónak és a rothadásnak is. Rendkívül tartósak és ellenállnak a vízben található, a fát megtámadó organizmusoknak is.</t>
  </si>
  <si>
    <t>Öltözőpad -150</t>
  </si>
  <si>
    <t>Ö.U-04.b</t>
  </si>
  <si>
    <t>FITT EGYOLDALAS ÖLTÖZŐPAD
WPC lécekkel. A vázszerkezet elektosztatikus porszórással felületkezelt 30x30 mm-es zártszelvényből készül 9 db rugalmas ruhaakasztó kampóval. A cipőtartó rács 13 mm-es acélcső pálcákból áll. A szintezhető lábdugók segítenek kiküszöbölni a padló egyenetlenségeit. Az ülőfelület karbantartást nem igénylő WPC lécekből készül. A WPC lécek (Wood Plastic Composite) fa–műanyag kompozitból készülnek, amely faforgácsból és különböző hőre lágyuló műanyagokból állnak. A kompozit fatartalma 60%. Ellenállnak a korróziónak és a rothadásnak is. Rendkívül tartósak és ellenállnak a vízben található, a fát megtámadó organizmusoknak is.</t>
  </si>
  <si>
    <t>Öltözőpad -190</t>
  </si>
  <si>
    <t>Ö.U-04.a</t>
  </si>
  <si>
    <t>Fém lábszerkezetű szék, mosható, laminált fa ülőlappal és háttámlával. Egyedi színben. Színek a megrendelővel és a tervezővel egyeztetendők!</t>
  </si>
  <si>
    <t>Étkező szék</t>
  </si>
  <si>
    <t>Ö.U-03</t>
  </si>
  <si>
    <t>Állítható magasságú krómozott fémvázas szék. Magas támlás, műbőr, karfás, gurulós szék. Egyedi színben. Színek a megrendelővel és a tervezővel egyeztetendők!</t>
  </si>
  <si>
    <t>Rendelők, Terhes tanácsadó, védőnők</t>
  </si>
  <si>
    <t>Irodai forgószék</t>
  </si>
  <si>
    <t>Ö.U-02</t>
  </si>
  <si>
    <t>Fekete acél lábazattal szerelt teli műanyag kagylóülés padsor többféle színben.Színek és az ülés formája a megrendelővel és a tervezővel egyeztetendők!</t>
  </si>
  <si>
    <t>Rendelők, Védőnői szoba, Terhes tanácsadó</t>
  </si>
  <si>
    <t>Előtéri pad</t>
  </si>
  <si>
    <t>Ö.U-01</t>
  </si>
  <si>
    <t>ÜLŐBÚTOROK</t>
  </si>
  <si>
    <t>Ajtós, polcos tároló szekrény, korpusz 18 mm vastag, laminált faforgácslapokból készülnek  2 mm vastag ABS élzárásssal. Színek  és elrendezés a megrendelővel és a tervezővel egyeztetendők!</t>
  </si>
  <si>
    <t>Irodai szekrény</t>
  </si>
  <si>
    <t>Ö.T-09</t>
  </si>
  <si>
    <t>Csavarkötéses fém Salgó polcrendszer, 5 polcos</t>
  </si>
  <si>
    <t>Takarítószertároló szekrény</t>
  </si>
  <si>
    <t>Ö.T-08</t>
  </si>
  <si>
    <t>Polcos tároló szekrény, korpusz 18 mm vastag, laminált faforgácslapokból készülnek  2 mm vastag ABS élzárásssal. Színek  és elrendezés a megrendelővel és a tervezővel egyeztetendők!</t>
  </si>
  <si>
    <t>Szertár-tároló szekrény</t>
  </si>
  <si>
    <t>Ö.T-07</t>
  </si>
  <si>
    <t>Ö.T-06</t>
  </si>
  <si>
    <t>Ö.T-05</t>
  </si>
  <si>
    <t>Porfestett epoxi acéllemez szekrény eszközöknek, sportszereknek, 4 db belső polccal 2 db kifele nyíló ajtóval</t>
  </si>
  <si>
    <t>Sportszertároló szekrény</t>
  </si>
  <si>
    <t>Ö.T-04</t>
  </si>
  <si>
    <t>Polcos, ajtós és akasztós részekkel megrendelői igény szerint. A szekrény korpuszok 18 mm vastag, laminált faforgácslapokból készülnek, laminált faforgácslap ajtókkal  2 mm vastag ABS élzárásssal. Színek  és elrendezés a megrendelővel és a tervezővel egyeztetendők!</t>
  </si>
  <si>
    <t>Terhes tanácsadás</t>
  </si>
  <si>
    <t>Ö.T-03</t>
  </si>
  <si>
    <t>Portszórt acélszerkezetű szekrény 25 db biztonsági zárral (két kulccsal)</t>
  </si>
  <si>
    <t>Öltözők</t>
  </si>
  <si>
    <t>Fali kis rekeszes értékmegőrző - 25 rekeszes</t>
  </si>
  <si>
    <t>Ö.T-02</t>
  </si>
  <si>
    <t>A szekrény korpuszok 18 mm vastag, laminált faforgácslapokból készülnek, laminált faforgácslap ajtókkal  2 mm vastag ABS élzárásssal. Színek  és elrendezés a megrendelővel és a tervezővel egyeztetendők!</t>
  </si>
  <si>
    <t>Recepciós szekrény</t>
  </si>
  <si>
    <t>Ö.T-01</t>
  </si>
  <si>
    <t>TÁROLÓK</t>
  </si>
  <si>
    <t>DÍJ</t>
  </si>
  <si>
    <t>ANYAG</t>
  </si>
  <si>
    <t>össz.</t>
  </si>
  <si>
    <t>mag.</t>
  </si>
  <si>
    <t>mélys.</t>
  </si>
  <si>
    <t>szél.</t>
  </si>
  <si>
    <t>ÖSSZESEN</t>
  </si>
  <si>
    <t>EGYSÉGÁR</t>
  </si>
  <si>
    <t>DARAB</t>
  </si>
  <si>
    <t>TULAJDONSÁG, TÍPUS</t>
  </si>
  <si>
    <t>HELYISÉG</t>
  </si>
  <si>
    <t>NÉVLEGES MÉRET</t>
  </si>
  <si>
    <t>MEGNEVEZÉS</t>
  </si>
  <si>
    <t>JEL</t>
  </si>
  <si>
    <t>KIVITELI TERVDOKUMENTÁCIÓJÁHOZ</t>
  </si>
  <si>
    <r>
      <t xml:space="preserve">VESZPRÉMI LABDARÚGÓ SPORTLÉTESÍTMÉNY
</t>
    </r>
    <r>
      <rPr>
        <sz val="10"/>
        <rFont val="Calibri"/>
        <family val="2"/>
        <charset val="238"/>
        <scheme val="minor"/>
      </rPr>
      <t>8200 VESZPRÉM,  8714/1, 8713 HRSZ</t>
    </r>
    <r>
      <rPr>
        <b/>
        <sz val="12"/>
        <rFont val="Calibri"/>
        <family val="2"/>
        <charset val="238"/>
        <scheme val="minor"/>
      </rPr>
      <t xml:space="preserve">
</t>
    </r>
  </si>
  <si>
    <t>BÚTORJEGYZÉK</t>
  </si>
  <si>
    <t xml:space="preserve"> BÚTOROZÁS</t>
  </si>
  <si>
    <t xml:space="preserve">Baco Sport cserepad fotel </t>
  </si>
  <si>
    <t>TERVEN 14 üléses cserepad szerepel! Ezt árazzuk!</t>
  </si>
  <si>
    <t>TERVEN 15 üléses cserepad szerepel! Ezt árazzuk!</t>
  </si>
  <si>
    <t xml:space="preserve">Delaty München műanyag lelátó ülés. Színek a megrendelővel és a tervezővel egyeztetendők! </t>
  </si>
  <si>
    <t>10. A II. ütemre árazott villamos berendezések költségei a villamos kiírásban szerepel, az elosztó berendezések árazása folyamatban!</t>
  </si>
  <si>
    <t>Építészeti munkák + Bútorozás</t>
  </si>
  <si>
    <t>KIVITELEZŐI ÁRAJÁNLAT ÖLTÖZŐ ÉPÜLET BEFEJEZŐ MUNKÁIRA II.ÜTEM</t>
  </si>
  <si>
    <t>Építmény közvetlen költségei (HUF)</t>
  </si>
  <si>
    <t>m³</t>
  </si>
  <si>
    <t>Műtárgyakkal összefüggő feltöltések gépi, I-IV. oszt. szállítással: 50,1-100,0 m</t>
  </si>
  <si>
    <t>21-004-1.1.3</t>
  </si>
  <si>
    <t>21-008-2.3.1</t>
  </si>
  <si>
    <t>Munkaárok földkiemelése, dúcolás nélkül, I-IV. oszt. talajban, 3,0 m² felett</t>
  </si>
  <si>
    <t>21-003-6.1.2</t>
  </si>
  <si>
    <t>PP, PE, KPE nyomócső idomok beépítése, hegesztett kötéssel, Ø: 110 mm</t>
  </si>
  <si>
    <t>54-005-6.3-0222231</t>
  </si>
  <si>
    <t>PP, PE, KPE nyomócső idomok beépítése, hegesztett kötéssel, Ø: 110 mm ivóvíz</t>
  </si>
  <si>
    <t>54-005-6.3-0246802</t>
  </si>
  <si>
    <t>54-005-6.3-0133759</t>
  </si>
  <si>
    <t>PP, PE, KPE nyomócső idomok beépítése, hegesztett kötéssel, Ø: 200-250 mm</t>
  </si>
  <si>
    <t>54-005-6.6-0133781</t>
  </si>
  <si>
    <t>Karimás, tokos vagy hegeszthető tolózár, DN 100-125 között</t>
  </si>
  <si>
    <t>54-006-1.2.2-0144873</t>
  </si>
  <si>
    <t>PP, PE, KPE nyomócső szerelése, idomok nélkül, hegesztett kötéssel, Ø:180-250 mm szennyvíz</t>
  </si>
  <si>
    <t>54-005-5.6-0133593</t>
  </si>
  <si>
    <t>Magas terhelésű tokos polipropilén csatornacső idom beépítése, ø: 200 mm</t>
  </si>
  <si>
    <t>53-001-62.4-0136539</t>
  </si>
  <si>
    <t>Magas terhelésű tokos polipropilén csatornacső idom beépítése, ø: 400 mm csapadékvíz</t>
  </si>
  <si>
    <t>53-001-62.4-0136538</t>
  </si>
  <si>
    <t>Polipropilén csatornacső beépítése, csőhossz: 6,00 m, ø: 200 mm tüzivíz</t>
  </si>
  <si>
    <t>53-001-51.4.1.4-0142539</t>
  </si>
  <si>
    <t>Polipropilén csatornacső beépítése, csőhossz: 6,00 m, ø: 400 mm csapadékvíz</t>
  </si>
  <si>
    <t>53-001-51.4.1.4-0142538</t>
  </si>
  <si>
    <t>Vasbeton sáv-, talp- lemezalap, szivattyús technológiával, ....minőségű betonból</t>
  </si>
  <si>
    <t>23-003-2-0410210</t>
  </si>
  <si>
    <t>Hegesztett betonacél háló szerelése tartószerkezetbe</t>
  </si>
  <si>
    <t>31-001-2-0451510</t>
  </si>
  <si>
    <t>Statikai vizsgálat készítése</t>
  </si>
  <si>
    <t>19-031-1</t>
  </si>
  <si>
    <t>Talajok tömörségi vizsgálata, radiometriális eljárással</t>
  </si>
  <si>
    <t>19-021-1.1.1</t>
  </si>
  <si>
    <t>+ Gép szállítása munkaterületre</t>
  </si>
  <si>
    <t>óra</t>
  </si>
  <si>
    <t>Általános használatú statikus henger, teljesítmény 50,0 kW-os</t>
  </si>
  <si>
    <t>05-002-5.1.1.5</t>
  </si>
  <si>
    <t>szegélykő beton szállítása munkaterületre</t>
  </si>
  <si>
    <t>Kéttengelyes rögzített rakfelületű tehergépkocsi, telj.: 80 kW, saját tömeg: 4t</t>
  </si>
  <si>
    <t>05-009-1.2.1.2</t>
  </si>
  <si>
    <t>Utasítást adó, tilalmat, veszélyt jelző táblák felszerelése, 2-2 bilincskészlet</t>
  </si>
  <si>
    <t>68-002-2.1-0020048</t>
  </si>
  <si>
    <t>Jelző- és útbaigazító táblák elhelyezése, 120 mm Ø alumínium csőoszlop</t>
  </si>
  <si>
    <t>68-002-1.3-0020139</t>
  </si>
  <si>
    <t>m²</t>
  </si>
  <si>
    <t>Útburkolati jelek készítése, oldószer nélküli termoplasztikus anyag, gépi jel</t>
  </si>
  <si>
    <t>68-003-1.3.1-0020306</t>
  </si>
  <si>
    <t>Útburkolati jelek készítése, oldószer nélküli termoplasztikus anyag, kézi jel</t>
  </si>
  <si>
    <t>68-003-1.3.2-0020306</t>
  </si>
  <si>
    <t>Talajjavító rtg.vonalas létesítményeknél, 3 m felett, zúzottkőből</t>
  </si>
  <si>
    <t>21-004-4.2.4-0130212</t>
  </si>
  <si>
    <t>62-003-8.1-0622701</t>
  </si>
  <si>
    <t>szállítással, bedolgozással</t>
  </si>
  <si>
    <t>Telepen kevert hidraulikus kötőanyagú keverék, CKt -T2 jelű</t>
  </si>
  <si>
    <t>11-071-1.1</t>
  </si>
  <si>
    <t>Süllyesztett szegély vagy futósor készítése, 35×21×14 cm-es elemekből</t>
  </si>
  <si>
    <t>62-002-2.5-0614033</t>
  </si>
  <si>
    <t>Kiemelt szegély készítése, 24 vagy 25 cm hosszú szegélyelemekből</t>
  </si>
  <si>
    <t>62-002-1.4.1-0610151</t>
  </si>
  <si>
    <t>Mechanikailag stabilizált alapréteg készítése, M63 jelű, 15-25 cm vtg.</t>
  </si>
  <si>
    <t>61-002-1.1-0130173</t>
  </si>
  <si>
    <t>Egyirányba haladó lapvibrátor, r. motoros, telj. 3,0 kW-os, tömörítő erő 10kN</t>
  </si>
  <si>
    <t>05-002-3.1.2.2.4</t>
  </si>
  <si>
    <t>Tereprendezés I-IV. oszt. talajban, szállítással, 50,0 m-ig</t>
  </si>
  <si>
    <t>21-007-1.1.1.1.1</t>
  </si>
  <si>
    <t>Tömörítés bármely osztályban, gépi, nagy felületen, tömörségi fok: 95 %</t>
  </si>
  <si>
    <t>21-008-2.1.3</t>
  </si>
  <si>
    <t>Bevágási szelvény bővítése, I-IV. oszt., gépi erővel, szállítással, 20,0 m</t>
  </si>
  <si>
    <t>21-006-1.1.1</t>
  </si>
  <si>
    <t>bevágás készítése 337 m3</t>
  </si>
  <si>
    <t>Kotró-rakodó alapgép, teljesítmény: 60-69 kW között</t>
  </si>
  <si>
    <t>05-001-1.1.2.6</t>
  </si>
  <si>
    <t>Felesleges humusz elszállítása</t>
  </si>
  <si>
    <t>Kéttengelyes billenőplatós tehergépkocsi, telj.: 110 kW, saját tömeg: 6,0t</t>
  </si>
  <si>
    <t>05-009-1.2.1.3</t>
  </si>
  <si>
    <t>Lánctalpas földtoló gép, tolólappal, teljesítmény: 200 kW</t>
  </si>
  <si>
    <t>05-001-4.1.2.3</t>
  </si>
  <si>
    <t>Humuszterítés 20 cm vtg.-ig gépi erővel, rézsűn 5,0 m szintkülönbségig</t>
  </si>
  <si>
    <t>21-004-3.2</t>
  </si>
  <si>
    <t>Humuszos termőréteg, termőföld leszedése, terítése 50,0 m-ig</t>
  </si>
  <si>
    <t>21-002-1.1</t>
  </si>
  <si>
    <t>Szervíz út építése murva terítéssel</t>
  </si>
  <si>
    <t>Kőalapos terített út 15 cm szórt kőalappal, 10 cm salakterítéssel</t>
  </si>
  <si>
    <t>12-001-1-0110805</t>
  </si>
  <si>
    <t>Megjegyzés</t>
  </si>
  <si>
    <t>Egység</t>
  </si>
  <si>
    <t>Tétel szövege</t>
  </si>
  <si>
    <t>Költségvetés neve:</t>
  </si>
  <si>
    <t>Veszpémi labdarugó pálya öltözőépületéhez kapcsolodó külső munkák, térköves parkoló és közművek bekötése</t>
  </si>
  <si>
    <t>Utolsó módosítás:</t>
  </si>
  <si>
    <t>Költségvetés főösszesítő</t>
  </si>
  <si>
    <t>Megnevezés</t>
  </si>
  <si>
    <t>Anyagköltség</t>
  </si>
  <si>
    <t>Díjköltség</t>
  </si>
  <si>
    <t>1 Építmény közvetlen költségei</t>
  </si>
  <si>
    <t>2.1 ÁFA vetítési alap</t>
  </si>
  <si>
    <t>2.2 ÁFA</t>
  </si>
  <si>
    <t>3 A munka ára (HUF)</t>
  </si>
  <si>
    <t>Beléptető rendszer:</t>
  </si>
  <si>
    <t>Vezérlő egység tápegységgel max 32 modulhoz 2A tápegységgel és 18Ah akkumulátorral, közepes  lemezdobozban szabotázs kapcsolóval / Referencia típus: Seawing SC-1000-D</t>
  </si>
  <si>
    <t>Mifare Plus X 4k proximity kártya</t>
  </si>
  <si>
    <t>Beléptető modul, 2A tápegységgel és 7Ah akkumulátorral, lemezdobozban szabotázs kapcsolóval / Referencia típus: Seawing SC1000-07 + PWS12</t>
  </si>
  <si>
    <t>Proximity olvasó Mifare PlusX kártyák és  RFID azonosítók használatához, kültéri kivitelben, kiegészítve QR és NFCkód olvasóval / Referencia típus: Seawing SW-R-401-MFPXIND-ATR3 és QR kódolvasó</t>
  </si>
  <si>
    <t xml:space="preserve">Normál működésű (NC - feszültségre nyitó) elektromos zárfogadó állapot-visszajelzéssel, mechanikusan kiiktatható, 10-24V AC/DC, feltörési ellenállás: 3750N, FaFix, DIN univerzális, max. előfeszítés: 200N/AC v. 50N/DC, vízszintesen is szerelhető
 / Referencia típus: 118RR-A71 effeff MINI </t>
  </si>
  <si>
    <t xml:space="preserve">Beléptető rendszer szoftver, MSSQL adatbázis kezeléssel, kliens licenszekkel, vendégkártya kezelés, 30 belépési pont kezelésére/ Referencia típus: SiS-Standard </t>
  </si>
  <si>
    <t xml:space="preserve">Buszkábel </t>
  </si>
  <si>
    <t>fm</t>
  </si>
  <si>
    <t>2x0,5+4x0,22 árnyékolt vagyonvédelmi kábel</t>
  </si>
  <si>
    <t>3x1,5 tápkábel védőcsőbe húzva</t>
  </si>
  <si>
    <t>Egyéb szerelési anyagok</t>
  </si>
  <si>
    <t>Gyártmány terv készítés</t>
  </si>
  <si>
    <t>Rendszer mérése, programozása, üzembe helyezés, oktatás, megvalósulási tervkészítés</t>
  </si>
  <si>
    <t>Vagyonvédelmi rendszer:</t>
  </si>
  <si>
    <t>8-256 zónás riasztóközpont; Grade 3 IP; beépített tápegység; maximum 17 Ah akkumulátor; Bemenetek maximális száma: 256; Bemenetek száma: 8; Particiók száma: 20; Kimenetek maximális száma: 512; Kimenetek száma: 6; Alaplapi kommunikátor: TCP/IP; Áramfelvétel: 750 mA
Referencia típus: Vanderbilt SPC6330.320-L1</t>
  </si>
  <si>
    <t>LCD kezelőegység nagy kijelzővel; 2 soros és 16 karakteres kijelző
Referencia típus: Vanderbilt IKP6-03</t>
  </si>
  <si>
    <t>Beltéri PIR mozgásérzékelő; duál piroelem; Lencse: tükrös
Referencia típus: Vanderbilt PDM-I18</t>
  </si>
  <si>
    <t>4x2x0,6mm jelzőkábel</t>
  </si>
  <si>
    <t>2x0,5+4x0,22mm jelzőkábel</t>
  </si>
  <si>
    <t>Anyag + Díj összesen</t>
  </si>
  <si>
    <t>Figyelem! A vállalkozónak komplett, működő rendszert kell megajánlani. A pályázó kivitelezőnek a kiírás tételeit és mennyiségeit ellenőriznie kell a műszaki leírás, a tervek, építési engedély előírások, egyéb szakági tervek ismeretében.  Amennyiben eltérő mennyiségek, vagy plusz tétel szükséges a teljes működő rendszer megvalósításához, azt külön soron kell megajánlani. A tételekben kiírt anyagmegnevezések a beépítendő anyag minőségi kategóriájára vonatkoznak, az ajánlatban azonos minőségű más anyagokra berendezésekre kiválthatók, a tételhez fűzött megjegyzés megtétele mellett, beépítés megkezdése előtt anyagjóváhagyó lapot kell benyújtani, tervezői beruházói jóváhagyásra. Organizációt a vállalkozónak kell megajánlani.</t>
  </si>
  <si>
    <t>1. KISFESZÜLTSÉGŰ ELOSZTÓ BERENDEZÉSEK</t>
  </si>
  <si>
    <t>Az elosztó berendezésekkel szemben támasztott követelmények: 
A sorolható mezőkből álló, moduláris struktúrájú. A mezők anyaga elektrogalvanizált fémlemez, polimerizált poliészter epoxi bevonattal. A készülékek egy nyitható előlap mögé vannak felszerelve /maszkos elosztó/, csak a működtető részegységeik láthatók. A berendezés réz sínezéssel készül, a zárlati szilárdságnak megfelelő megfogással. 
A berendezés leágazásaiban 80 A-ig kismegszakítókat, 80 A felett megszakítókat kell alkalmazni a szükséges zárlati megszakító képesség figyelembe vételével.
Minden elosztó berendezést áramtalanító főkapcsolóval kell ellátni. 
Az elosztó helyiségekbe szigetelő gumiszőnyeget kell a padlóra elhelyezni. Az álpadlós helyiségekben, villamos fülkékben acélszerkezetű kiemelés szükséges az elosztó berendezések alá. 
20% tartalékot kell képezni.</t>
  </si>
  <si>
    <t>Az összes elosztó azonos gyártmányból készüljön. Gyári tokozásban elhelyezett elosztó berendezéseket kell készíteni. A védettség biztosítása érdekében a kábelek tömszelencén vagy szivacsos bevezetőn keresztül vezetendőek be az elosztóba. Az elosztók alső és/vagy felső bekötésűek lesznek. A szinti elosztók a hálózatfajtáknak megfelelő tagozódásban (normál és kiemelt) készüljenek.  Az elosztókon belül az összes berendezés egyértelműen beazonosított kell, hogy legyen, mely azonosítók az elosztó belsejében található megvalósulási terveken is meg kell, hogy jelenjenek. Az elosztó berendezések belső kábelezését is kábeljelző gyűrűkkel meg kell jelölni. A belső vezetékezés szabványos színű kábelekkel, az áramértékeknek megfelelő keresztmetszetű vezetékekkel, gyűjtősínekkel készüljön. Az egymás mellett elhelyezett berendezéseket fésűs sínnel kell csatlakoztatni. Az elektromos helyiségekbe kerülő elosztó berendezések maszkos kivitelűek, a többi kihelyezett elosztó berendezés maszkos és ajtós kivitelben készülnek. 
Típus: Schneider-Electric</t>
  </si>
  <si>
    <t>Porta jelű elosztó berendezés terv szerinti tartalommal</t>
  </si>
  <si>
    <t>tétel</t>
  </si>
  <si>
    <t>OLT2 jelű elosztó berendezés terv szerinti tartalommal</t>
  </si>
  <si>
    <t>OLT1 jelű elosztó berendezés terv szerinti tartalommal</t>
  </si>
  <si>
    <t>CST jelű csatlakozó tábla terv szerinti tartalommal IP54</t>
  </si>
  <si>
    <t>1. KISFESZÜLTSÉGŰ ELOSZTÓ BERENDEZÉSEK ÖSSZESEN</t>
  </si>
  <si>
    <t>2. KÁBELTÁLCÁK, KÁBELTARTÓ SZERKEZETEK</t>
  </si>
  <si>
    <t>Az elhúzások kábeltálcán készülnek. Ezek nem rozsdásodóterhelésre méretezett, perforált kivitelben, tűzi horganyzott minőségben. A tálcák megfogása gyári szerelvényekkel történik, csak különleges esetekben fogadható el a menetes száras felfüggesztés. A forduló idomok gyári kivitelűek legyenek, a megfogások pedig körmös alátéttel történjenek.  A kivitelezőnek a kábeltálcák mennyiségét ellenőriznie kell. A szükségesnek tartott mennyiségeket az ajánlatadáskor figyelembe kell venni, utólagos plusz költségeket erre a célra nem lehet elszámolni. A tervek a fő kábeltálca nyomvonalakat tartalmazzák, a még szükséges tálcákat a kivitelezőnek kell meghatároznia.20 % tartalékhely figyelembevételével.</t>
  </si>
  <si>
    <t>A tűzálló kábelek részére a kábel tűzállóságának megfelelő tartószerkezetet kell építeni, ami lehet tűzálló kábeltálca, kábellétra vagy tűzálló szerelvényekkel megszerelt bilincs-, vagy kengyelrendszer.</t>
  </si>
  <si>
    <t xml:space="preserve">A védőcsövezés falon belül MÜ-III, falon kívül illetve betonban MÜ-I-es legyen. A betonba szerelt csövezés gyári idomokkal szerelt, betonmunkához készített rendszerrel történjen. A teljes védőcsőhálózat, amely zárt helyen lesz (pl. falakban) gyári idomokkal zárt rendszerben kell megszerelni. Álmennyezet feletti szerelésnél elfogadható a nyitott csövezési rendszer. A védőcsövek végén mindenhol és minden méretben védőkupakot kell használni a vezeték megóvásának céljából. A csövek megfogása falon bilincsekkel történik. A védőcsöveket a dobozokba ragasztással kell rögzíteni. </t>
  </si>
  <si>
    <t>A motorokhoz történő bekötések 1F motorok esetében flexibilis keményfalú műanyag védőcsővel történjenek. A nagy motorikus fogyasztók bekötéséhez (5kW és felette) flexibilis fém védőcső rendszert kell alkalmazni gyári szerelvényekkel, rozsdamentes kivitelben.  A flexibilis védőcső a főáramköri leválasztó kapcsolótól kerül kiépítésre a motor bekötéséig.</t>
  </si>
  <si>
    <t xml:space="preserve">A légkezelő, hűtőgép, nagy gépészeti berendezések bekötéséhez a kábeltálcáktól függőleges tálcaszakaszok építendőek ki. Ezekhez kell a lejövő főáramköri és vezérléstechnikai vezetékeket a berendezésig lehozni. A kábeltálcák az aljzathoz legyenek rögzítve, a gépekhez történő rögzítés nem elfogadott. A vezetékeket a gépeken nyitott rendszerű védőcsövezéssel kell kiépíteni. </t>
  </si>
  <si>
    <t>Minőségi színvonal: SPELSBERG kötődobozok; OBO-BETTERMANN kábeltálca, kábellétra, bilincs-, és kengyelrendszer; SCHNEIDER ELECTRIC parapetcsatorna rendszer, HILTI rögzítőelemek, UNIVOLT védőcsőrendszer</t>
  </si>
  <si>
    <t>Kábeltálca 1mm anyagvastagság, gyári sarokidommal, 60x100mm, tartószerkezettel, osztott kivitelben szükséges rögzítőelemekkel, felszereléssel</t>
  </si>
  <si>
    <t>Kábeltálca 1mm anyagvastagság, gyári sarokidommal, 60x200mm, tartószerkezettel, osztott kivitelben szükséges rögzítőelemekkel, felszereléssel</t>
  </si>
  <si>
    <t>Kábeltálca 1mm anyagvastagság, gyári sarokidommal, 60x300mm, osztott kivitelben tartószerkezettel,szükséges rögzítőelemekkel, felszereléssel</t>
  </si>
  <si>
    <t>Kábellétra,függőleges rögzítéshez építész által meghatározott RAL színben festve, 60x300mm, funkciómegtartó megfogással, tartószerkezettel,szükséges rögzítőelemekkel, felszereléssel</t>
  </si>
  <si>
    <t>Védőcső FI16mm, MüI kivitel, felszereléssel tartószerkezettel, kötődobozokkal</t>
  </si>
  <si>
    <t>Védőcső FI20mm, MüI kivitel, felszereléssel, tartószerkezettel, kötődobozokkal</t>
  </si>
  <si>
    <t>Védőcső FI25mm, MüI kivitel, felszereléssel, tartószerkezettel, kötődobozokkal</t>
  </si>
  <si>
    <t xml:space="preserve">Kötődoboz feliratozással, 100x100mm  </t>
  </si>
  <si>
    <t xml:space="preserve">Kötődoboz feliratozással, 150x150mm </t>
  </si>
  <si>
    <t xml:space="preserve">Kötődoboz feliratozással, 200x200mm  </t>
  </si>
  <si>
    <t>Tűzálló tartószerkezet (bilincs) falon kívűl, egy vezeték részére</t>
  </si>
  <si>
    <t>65 kötődoboz oldalfalban és gipszkatornfalban</t>
  </si>
  <si>
    <t>2. KÁBELTÁLCÁK, KÁBELTARTÓ SZERKEZETEK ÖSSZESEN</t>
  </si>
  <si>
    <t>3.KÁBELEK, VEZETÉKEK</t>
  </si>
  <si>
    <t>Az épületben a szerelés vakolat alatt vagy gipszkarton falakba süllyesztetten történik. A gépházakban a szerelés történhet falon kívül. A kábeleket kábeltálcára, kábellétrára, rácsos kábeltálcára kell helyezni. A kábeleket kábelazonosító számmal kell ellátni. Kábelvégkiképzéssel, szükséges sarukkal kompletten.</t>
  </si>
  <si>
    <r>
      <rPr>
        <sz val="11"/>
        <rFont val="Calibri"/>
        <family val="2"/>
        <charset val="238"/>
      </rPr>
      <t>NYCWY 4x185/95 mm</t>
    </r>
    <r>
      <rPr>
        <vertAlign val="superscript"/>
        <sz val="11"/>
        <rFont val="Calibri"/>
        <family val="2"/>
        <charset val="238"/>
      </rPr>
      <t>2</t>
    </r>
  </si>
  <si>
    <r>
      <rPr>
        <sz val="11"/>
        <rFont val="Calibri"/>
        <family val="2"/>
        <charset val="238"/>
      </rPr>
      <t>NYCWY 4x16/16 mm</t>
    </r>
    <r>
      <rPr>
        <vertAlign val="superscript"/>
        <sz val="11"/>
        <rFont val="Calibri"/>
        <family val="2"/>
        <charset val="238"/>
      </rPr>
      <t>2</t>
    </r>
  </si>
  <si>
    <r>
      <rPr>
        <sz val="11"/>
        <rFont val="Calibri"/>
        <family val="2"/>
        <charset val="238"/>
      </rPr>
      <t>NYM-J 4x1,5 mm</t>
    </r>
    <r>
      <rPr>
        <vertAlign val="superscript"/>
        <sz val="11"/>
        <rFont val="Calibri"/>
        <family val="2"/>
        <charset val="238"/>
      </rPr>
      <t>2</t>
    </r>
  </si>
  <si>
    <r>
      <rPr>
        <sz val="11"/>
        <rFont val="Calibri"/>
        <family val="2"/>
        <charset val="238"/>
      </rPr>
      <t>NYM-J 3x2,5 mm</t>
    </r>
    <r>
      <rPr>
        <vertAlign val="superscript"/>
        <sz val="11"/>
        <rFont val="Calibri"/>
        <family val="2"/>
        <charset val="238"/>
      </rPr>
      <t>2</t>
    </r>
  </si>
  <si>
    <r>
      <rPr>
        <sz val="11"/>
        <rFont val="Calibri"/>
        <family val="2"/>
        <charset val="238"/>
      </rPr>
      <t>NYM-J 3x1,5 mm</t>
    </r>
    <r>
      <rPr>
        <vertAlign val="superscript"/>
        <sz val="11"/>
        <rFont val="Calibri"/>
        <family val="2"/>
        <charset val="238"/>
      </rPr>
      <t>2</t>
    </r>
  </si>
  <si>
    <t>NYCY 5x2,5</t>
  </si>
  <si>
    <t>NHXCH E60 tűzálló kábel, funkciómegtartó tartószerkezetre szerelve</t>
  </si>
  <si>
    <t>MKH 25mm2</t>
  </si>
  <si>
    <t>MKH 16mm2</t>
  </si>
  <si>
    <t>MKH 4mm2</t>
  </si>
  <si>
    <t>3. KÁBELEK, VEZETÉKEK ÖSSZESEN</t>
  </si>
  <si>
    <t>Az épületben a szerelés vakolat alatt vagy gipszkarton falakba süllyesztetten történik. A gépházakban a szerelés történhet falon kívül. A kábeleket kábeltálcára, kábellétrára, rácsos kábeltálcára kell helyezni. A kábeleket kábelazonosító számmal kell ellátni.</t>
  </si>
  <si>
    <t>Szerelvények, felszereléssel, bekötéssel, szerelvény dobozzal, sorolókerettel, kompletten kell költségelni.
Minőségi meghatározás: Schneider Electric MERTEN; parapetcsatornában ALTIRA, ULTRA 45x45; falon kívül: CEDAR PLUS; MERTEN ARGUS vagy BEG jelenlét-, és mozgásérzékelő; Mozgássérült vészjelző rendszer: Schrack Seconet Visoopt vagy Schneider Electric ELSO</t>
  </si>
  <si>
    <t>Egypólusú kapcsoló kompletten, bekötéssel, 10A, süllyesztett</t>
  </si>
  <si>
    <t>Csillár kapcsoló kompletten, bekötéssel, 10A, süllyesztett</t>
  </si>
  <si>
    <t>Egypólusú váltókapcsoló kompletten, bekötéssel, 10A, süllyesztett</t>
  </si>
  <si>
    <t>Jelenlétérzékelő 360 fokos, IP55</t>
  </si>
  <si>
    <t>Mozgásérzékelő 360 fokos, IP20</t>
  </si>
  <si>
    <t>Mozgásérzékelő folyosó karakterisztikájú</t>
  </si>
  <si>
    <t>Kulcsoskapcsoló 0-1 állással</t>
  </si>
  <si>
    <t xml:space="preserve">Alkonykapcsolós kapcsolóóra IC2000P+ </t>
  </si>
  <si>
    <t>Dugalj, 16A, 2P+F, süllyesztett, bekötéssel, soroló kerettel, fehér színű</t>
  </si>
  <si>
    <t>Vízmentes dugalj, 16A, 2P+F, süllyesztett, bekötéssel, soroló kerettel, fehér színű, IP44</t>
  </si>
  <si>
    <t>Vízmentes dugalj, 16A, 2P+F, falon kívül, bekötéssel, fehér színű, IP44</t>
  </si>
  <si>
    <t>Mozgássérült WC rendszer:</t>
  </si>
  <si>
    <t xml:space="preserve">Mozgássérült WC jelző központ saját akkumulátorral </t>
  </si>
  <si>
    <t>Mozgássérült WC ajtólámpa</t>
  </si>
  <si>
    <t>Mozgássérült WC húzózsinóros vészjelző</t>
  </si>
  <si>
    <t>Mozgássérült WC nyugtázóegység</t>
  </si>
  <si>
    <t>MS wc-hez kábel, Y(st)Y 2x2x0,8mm2 beszállított berendezés gyártmányelőírása szerinti típus</t>
  </si>
  <si>
    <t>4. SZERELVÉNYEK ÖSSZESEN</t>
  </si>
  <si>
    <t>5. SZERELÉSI ANYAGOK, EGYÉB TÉTELEK</t>
  </si>
  <si>
    <t>Pissoire infra bekötés</t>
  </si>
  <si>
    <t>Mosdó infra bekötés</t>
  </si>
  <si>
    <t>Villamos terven szereplő gépészeti motorok bekötése, ellenőrzéssel,  3-szori próbával</t>
  </si>
  <si>
    <t>5. SZERELÉSI ANYAGOK, EGYÉB TÉTELEK ÖSSZESEN</t>
  </si>
  <si>
    <t>6. FÖLDELÉS, VILLÁMVÉDELEM</t>
  </si>
  <si>
    <t>Földelő szonda, ∅20mm FeZn (OBO 20 ST 4m), ráhegesztett ∅16mm FeZn (RD 16 huza) földelő vezetővel</t>
  </si>
  <si>
    <t xml:space="preserve">Levezető oldalfaban, cementágyba fektetve, véséssel, helyreállítással  (vagy betonozáskor behelyezve) átm 10mm </t>
  </si>
  <si>
    <t>249 ST összekötő</t>
  </si>
  <si>
    <t>Földelés csatlakozás kiállás  főelosztó bekötéséhez, átlagban 4m ∅16 FeZn vezetővel, hegesztett csatlakozással, korrózióvédelemmel</t>
  </si>
  <si>
    <t>Vizsgáló összekötő oldalfalba süllyesztve</t>
  </si>
  <si>
    <t>∅16mm FeZn (RD 16 huza) földelő vezető</t>
  </si>
  <si>
    <t>Épületszerkezetek bekötése villámvédelmi rendszerbe tüzihorganyzott kivitelben</t>
  </si>
  <si>
    <t>Bilincsek gépészeti csövek bekötéséhez EPH-ba tüzihorganyzott kivitelben</t>
  </si>
  <si>
    <t>6. FÖLDELÉS VILLÁMVÉDELEM ÖSSZESEN</t>
  </si>
  <si>
    <t>7. DOKUMENTÁLÁS</t>
  </si>
  <si>
    <t>Első üzembe helyezés előtti villamos szabványossági felülvizsgálat a MSZ HD 60364-6:2007 szabvány alapján</t>
  </si>
  <si>
    <t>Villámvédelmi szabványossági felülvizsgálat végzése, minősítő irat készítésével</t>
  </si>
  <si>
    <t>Megvalósulási terv készítése digitális formátumban és 4 nyomtatott példányban</t>
  </si>
  <si>
    <t>Megvilágítási jegyzőkönyv készítése</t>
  </si>
  <si>
    <t>Műhelytervek készítése</t>
  </si>
  <si>
    <t>Kezelési karbantartási utasítás készítése, dokumentálása</t>
  </si>
  <si>
    <t>Komplett dokumentáció összeállítása jóváhagyatási eljárás MMBH-nál (eljárási díjjal)</t>
  </si>
  <si>
    <r>
      <rPr>
        <sz val="11"/>
        <rFont val="Calibri"/>
        <family val="2"/>
        <charset val="238"/>
      </rPr>
      <t xml:space="preserve">Előterjesztések készítése </t>
    </r>
    <r>
      <rPr>
        <u/>
        <sz val="11"/>
        <rFont val="Calibri"/>
        <family val="2"/>
        <charset val="238"/>
      </rPr>
      <t>minden</t>
    </r>
    <r>
      <rPr>
        <sz val="11"/>
        <rFont val="Calibri"/>
        <family val="2"/>
        <charset val="238"/>
      </rPr>
      <t xml:space="preserve"> beszerelésre kerülő termékről</t>
    </r>
  </si>
  <si>
    <t>7. DOKUMENTÁLÁS ÖSSZESEN</t>
  </si>
  <si>
    <t>8. STRUKTURÁLT HÁLÓZAT</t>
  </si>
  <si>
    <t>CAT6a U/FTP 4 érpáras falikábel LSZH kivitel</t>
  </si>
  <si>
    <t>21Ux600x600rack porszórt festett, perforált szellőzős ajtó, zárható oldallappal, lábazattal, sarokelemmel, takaróelemekkel kábelátvezető elemekkel, földelő készlettel IT rack szekrényhez, rögzítőkészlettel, csatlakozó sávval 2db 7-es dugaljsorral, 3. osztályú túlfeszültségvédelemmmel kompletten, 2 db tető ventillátoros hűtéssel, termosztáttal, gravírozott feliratokkal, kompletten</t>
  </si>
  <si>
    <t>CAT6a U/FTP 24 portos patch panel, porvédős fém betéttel, kompletten fekete 1U</t>
  </si>
  <si>
    <t>CAT6a U/FTP POe 48portos switch</t>
  </si>
  <si>
    <t>1U magas moduláris optikai tálcához való OM3 12xLC duplex csatlakozóval ellátott MM optikai kazetta, 1U magas moduláris kazetta rendszerű, kihúzható optikai tálca, tömszelencével és patchkábel tartó modullal, heggesztéstartó optikai tálcával</t>
  </si>
  <si>
    <t>Cable management panel 1U</t>
  </si>
  <si>
    <t>RJ45/RJ45 iker  szerelvény CAT6a U/FTP előlappal, bekötéssel, kompletten</t>
  </si>
  <si>
    <t>RJ45/RJ45 iker  szerelvény CAT6a U/FTP előlappal, bekötéssel, kompletten WIFI részére</t>
  </si>
  <si>
    <t>RJ45 szerelvény CAT6a U/FTP előlappal, bekötéssel, kompletten, CCTV részére</t>
  </si>
  <si>
    <t>Cat.6A PiMF RJ-45 patchkábel, fehér LSZH köpeny, 0,5m</t>
  </si>
  <si>
    <t>Cat.6A PiMF RJ-45 patchkábel, fehér LSZH köpeny, 1m</t>
  </si>
  <si>
    <t>Cat.6A PiMF RJ-45 patchkábel, fehér LSZH köpeny, 2m</t>
  </si>
  <si>
    <t>Cat.6A PiMF RJ-45 patchkábel, fehér LSZH köpeny, 3m</t>
  </si>
  <si>
    <t>CAT6a U/UTP végpontok, redundáns gerinckábelek, optikai veszteségmérés OTDR segítségével, 2 irányból, 2 hullámhosszon, IT rackállványok ÉV mérése, jegyzőkönyvekkel</t>
  </si>
  <si>
    <t>Wifi access point</t>
  </si>
  <si>
    <t>Wifi lefedettség mérése, jegyzőkönyv készítése</t>
  </si>
  <si>
    <t>ktl</t>
  </si>
  <si>
    <t>Optikai kábel forrasztásainak, bekötéseinek műszeres tesztelése. Ethernet hálózat végpontjainak tesztelése és mérése. Jegyzőkönyv készítése.</t>
  </si>
  <si>
    <t>8 szálas OM4 optikai kábel  
Behúzva, minden szakasz mindkét végén kifejtve, nyomvonalban elvezetve,  csatlakozóval szerelve</t>
  </si>
  <si>
    <t xml:space="preserve">Hálózati (IP) kamera: Általános beltéri megfigyelés Minidome
2048 (H) x 1536 (V) felbontás, intelligens zajszűrés a sávszélességi értékek és tárkapacitás-igény hatékony kezeléséhez,Fényérzékenység (3200K, 89% reflexiós tényező, F1.3 és 30 IRE mellett):színes üzemmód: 0.04 lux (at F1.3) in color mode, 0 lux (at F1.3) in monochrome mode with IR, 3-9 mm variofókuszos, IR korrigált optika, beépített IR fényvető 30m-es világítási távolsággal, ONVIF,
vandálbiztos
</t>
  </si>
  <si>
    <t>Kültéri IR D&amp;N Csőkamera
2048 (H) x 1536 (V) felbontás, intelligens zajszűrés a sávszélességi értékek és tárkapacitás-igény hatékony kezeléséhez,Fényérzékenység (3200K, 89% reflexiós tényező, F1.3 és 30 IRE mellett):színes üzemmód: 0.04 lux (at F1.3) in color mode, 0 lux (at F1.3) in monochrome mode with IR, 3-9 mm variofókuszos, IR korrigált optika, beépített IR fényvető 30m-es világítási távolsággal, IP66 védettség, ONVIF</t>
  </si>
  <si>
    <t>Full HD 24" UHD monitor
24/7 üzemmódra tervezve;  HDMI bemenet;Kép a képben funkció; Tükröződésmentes monitorpanel; Energy Star Level 5 minősítés; 33W teljesítményfelvétel; tartószerkezettel</t>
  </si>
  <si>
    <t>8. STRUKTURÁLT HÁLÓZAT ÖSSZESEN</t>
  </si>
  <si>
    <t>Megj.: A mennyiségek az új 2024. 04. 29.-én kapott új módosított alaprajz alapján lettek számolva! Bútorok listáját lásd külön munkalapon, tervezői adatszolgáltatás alapján került beárazásra. Zuhanytálcák helyett, épített zuhanyzó lesz, tervezővel egyeztetve!</t>
  </si>
  <si>
    <t>Tér- vagy járdaburk 10x20x8cm-es idomkővel</t>
  </si>
  <si>
    <t>Tömörítés bármely osztályban, gépi, vezeték körül, tömörségi fok: 95%</t>
  </si>
  <si>
    <t>Bútorozás</t>
  </si>
  <si>
    <t>Sorszám</t>
  </si>
  <si>
    <t>Mennyiség</t>
  </si>
  <si>
    <t>Mennyiségi egység</t>
  </si>
  <si>
    <t>Nettó egységár</t>
  </si>
  <si>
    <t>Nettó ár</t>
  </si>
  <si>
    <t>V01</t>
  </si>
  <si>
    <t xml:space="preserve">Kültéri elosztó szekrények gyártása, telepítése
</t>
  </si>
  <si>
    <t>V02</t>
  </si>
  <si>
    <t>RADON HP 2168 LED 816W CLD GRAFITE 8 db</t>
  </si>
  <si>
    <t>V05</t>
  </si>
  <si>
    <t>kltség</t>
  </si>
  <si>
    <t>LED lámpatestek beállítási munkálatok</t>
  </si>
  <si>
    <t>Vasoszlopok és fejszerkezetek összeállítása LED lámpákkal</t>
  </si>
  <si>
    <t>Mérési jegyzőkönyvek</t>
  </si>
  <si>
    <t xml:space="preserve">Mindösszesen: </t>
  </si>
  <si>
    <t>Beruházás nettó költsége:</t>
  </si>
  <si>
    <t>Beruházás bruttó költsége:</t>
  </si>
  <si>
    <t>V03</t>
  </si>
  <si>
    <t>V04</t>
  </si>
  <si>
    <t>V06</t>
  </si>
  <si>
    <t>II.Ütem - 1 db Edzőpálya világítás (Élőfüves nagypálya)</t>
  </si>
  <si>
    <t>K1-Tétel</t>
  </si>
  <si>
    <t>K2-Tétel</t>
  </si>
  <si>
    <t xml:space="preserve">CENTERPÁLYA
PA.1 PONTALAP
BETON: C30/37 , BETONACÉL: B500
350/350/160 AS.: -5,80
KÉSZÜL: 4 db, mely taralmazza a pontalapok munkagödreinek kiásást gépi (törőfej) és kézi erővel, zsaluzását, vasbeton szerelésétt, betonozását, földvisszatöltést és annak szakaszos tömörítését </t>
  </si>
  <si>
    <t>Pályavilágításhoz szükséges villanyszerelési munkák 4db reflektorhoz, földelő szonda, ∅20mm nemesacél 3m, ráhegesztett ∅12mm FeZn (RD 12 huzal) földelő vezetővel</t>
  </si>
  <si>
    <t>Térköves parkoló</t>
  </si>
  <si>
    <t>Közművek bekötése (víz, szennyvíz, tüzivíz, csapadékvíz)</t>
  </si>
  <si>
    <t>Dátum: 2024.02.13. Módosítva:2024.08.21.</t>
  </si>
  <si>
    <t>Hitró Ágnes - Takács Péter</t>
  </si>
  <si>
    <t>Nagy élőfüves pálya világítása</t>
  </si>
  <si>
    <t xml:space="preserve">20m acéloszlop </t>
  </si>
  <si>
    <t>8200 VESZPRÉM, KÁDÁRTAI ÚT HRSZ.: 8714/4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</si>
</sst>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6" formatCode="#,##0\ &quot;Ft&quot;;[Red]\-#,##0\ &quot;Ft&quot;"/>
    <numFmt numFmtId="42" formatCode="_-* #,##0\ &quot;Ft&quot;_-;\-* #,##0\ &quot;Ft&quot;_-;_-* &quot;-&quot;\ &quot;Ft&quot;_-;_-@_-"/>
    <numFmt numFmtId="43" formatCode="_-* #,##0.00_-;\-* #,##0.00_-;_-* &quot;-&quot;??_-;_-@_-"/>
    <numFmt numFmtId="164" formatCode="_-* #,##0.00\ _F_t_-;\-* #,##0.00\ _F_t_-;_-* &quot;-&quot;??\ _F_t_-;_-@_-"/>
    <numFmt numFmtId="165" formatCode="#,##0\ &quot;Ft&quot;"/>
    <numFmt numFmtId="166" formatCode="m/d"/>
    <numFmt numFmtId="167" formatCode="_-* #,##0_-;\-* #,##0_-;_-* &quot;-&quot;??_-;_-@_-"/>
    <numFmt numFmtId="168" formatCode="_-* #,##0\ _F_t_-;\-* #,##0\ _F_t_-;_-* \-??\ _F_t_-;_-@_-"/>
    <numFmt numFmtId="169" formatCode="_-* #,##0\ _F_t_-;\-* #,##0\ _F_t_-;_-* &quot;-&quot;??\ _F_t_-;_-@_-"/>
    <numFmt numFmtId="170" formatCode="###\ ###\ ###\ ##0"/>
    <numFmt numFmtId="171" formatCode="###\ ###\ ###\ ##0\ \F\t"/>
    <numFmt numFmtId="172" formatCode="_-* #,##0.00\ _F_t_-;\-* #,##0.00\ _F_t_-;_-* \-??\ _F_t_-;_-@_-"/>
    <numFmt numFmtId="173" formatCode="#,##0.00\ [$€-1]"/>
  </numFmts>
  <fonts count="77" x14ac:knownFonts="1">
    <font>
      <sz val="10"/>
      <name val="Arial CE"/>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Arial CE"/>
      <charset val="238"/>
    </font>
    <font>
      <b/>
      <sz val="10"/>
      <name val="Arial Narrow"/>
      <family val="2"/>
      <charset val="238"/>
    </font>
    <font>
      <sz val="9"/>
      <name val="Arial Narrow"/>
      <family val="2"/>
      <charset val="238"/>
    </font>
    <font>
      <sz val="10"/>
      <name val="Arial Narrow"/>
      <family val="2"/>
      <charset val="238"/>
    </font>
    <font>
      <i/>
      <sz val="10"/>
      <name val="Arial Narrow"/>
      <family val="2"/>
      <charset val="238"/>
    </font>
    <font>
      <sz val="16"/>
      <color indexed="8"/>
      <name val="Arial Narrow"/>
      <family val="2"/>
      <charset val="238"/>
    </font>
    <font>
      <sz val="10"/>
      <color indexed="8"/>
      <name val="Arial Narrow"/>
      <family val="2"/>
      <charset val="238"/>
    </font>
    <font>
      <sz val="12"/>
      <color indexed="8"/>
      <name val="Arial Narrow"/>
      <family val="2"/>
      <charset val="238"/>
    </font>
    <font>
      <sz val="14"/>
      <name val="Arial Narrow"/>
      <family val="2"/>
      <charset val="238"/>
    </font>
    <font>
      <sz val="12"/>
      <name val="Arial Narrow"/>
      <family val="2"/>
      <charset val="238"/>
    </font>
    <font>
      <b/>
      <sz val="10"/>
      <color indexed="8"/>
      <name val="Arial Narrow"/>
      <family val="2"/>
      <charset val="238"/>
    </font>
    <font>
      <i/>
      <sz val="10"/>
      <color indexed="8"/>
      <name val="Arial Narrow"/>
      <family val="2"/>
      <charset val="238"/>
    </font>
    <font>
      <u/>
      <sz val="10"/>
      <name val="Arial Narrow"/>
      <family val="2"/>
      <charset val="238"/>
    </font>
    <font>
      <sz val="14"/>
      <color indexed="8"/>
      <name val="Arial Narrow"/>
      <family val="2"/>
      <charset val="238"/>
    </font>
    <font>
      <sz val="10"/>
      <name val="Arial Narrow"/>
      <family val="2"/>
      <charset val="238"/>
    </font>
    <font>
      <b/>
      <sz val="10"/>
      <name val="Arial Narrow"/>
      <family val="2"/>
      <charset val="238"/>
    </font>
    <font>
      <sz val="10"/>
      <color rgb="FFFF0000"/>
      <name val="Arial Narrow"/>
      <family val="2"/>
      <charset val="238"/>
    </font>
    <font>
      <sz val="8"/>
      <name val="Arial CE"/>
      <charset val="238"/>
    </font>
    <font>
      <b/>
      <sz val="12"/>
      <color rgb="FFC65911"/>
      <name val="Arial"/>
      <family val="2"/>
      <charset val="238"/>
    </font>
    <font>
      <sz val="11"/>
      <color rgb="FF000000"/>
      <name val="Arial"/>
      <family val="2"/>
      <charset val="238"/>
    </font>
    <font>
      <sz val="11"/>
      <name val="Arial"/>
      <family val="2"/>
      <charset val="238"/>
    </font>
    <font>
      <b/>
      <sz val="11"/>
      <color rgb="FFFF0000"/>
      <name val="Arial Narrow"/>
      <family val="2"/>
      <charset val="238"/>
    </font>
    <font>
      <b/>
      <sz val="11"/>
      <name val="Arial Narrow"/>
      <family val="2"/>
      <charset val="238"/>
    </font>
    <font>
      <sz val="11"/>
      <color rgb="FFFF0000"/>
      <name val="Arial"/>
      <family val="2"/>
      <charset val="238"/>
    </font>
    <font>
      <b/>
      <sz val="12"/>
      <color rgb="FFFF0000"/>
      <name val="Arial Narrow"/>
      <family val="2"/>
      <charset val="238"/>
    </font>
    <font>
      <sz val="11"/>
      <color rgb="FF006100"/>
      <name val="Calibri"/>
      <family val="2"/>
      <charset val="238"/>
      <scheme val="minor"/>
    </font>
    <font>
      <sz val="10"/>
      <name val="Arial"/>
      <family val="2"/>
      <charset val="238"/>
    </font>
    <font>
      <sz val="11"/>
      <name val="Arial Narrow"/>
      <family val="2"/>
      <charset val="238"/>
    </font>
    <font>
      <sz val="11"/>
      <name val="Calibri"/>
      <family val="2"/>
      <charset val="238"/>
      <scheme val="minor"/>
    </font>
    <font>
      <b/>
      <sz val="11"/>
      <color rgb="FF000000"/>
      <name val="Arial Narrow"/>
      <family val="2"/>
      <charset val="238"/>
    </font>
    <font>
      <b/>
      <sz val="11"/>
      <color theme="1"/>
      <name val="Arial Narrow"/>
      <family val="2"/>
      <charset val="238"/>
    </font>
    <font>
      <b/>
      <sz val="11"/>
      <name val="Arial Black"/>
      <family val="2"/>
      <charset val="238"/>
    </font>
    <font>
      <b/>
      <sz val="11"/>
      <color theme="1"/>
      <name val="Arial Black"/>
      <family val="2"/>
      <charset val="238"/>
    </font>
    <font>
      <strike/>
      <sz val="10"/>
      <color rgb="FFFF0000"/>
      <name val="Arial Narrow"/>
      <family val="2"/>
      <charset val="238"/>
    </font>
    <font>
      <b/>
      <strike/>
      <sz val="11"/>
      <color rgb="FFFF0000"/>
      <name val="Arial Narrow"/>
      <family val="2"/>
      <charset val="238"/>
    </font>
    <font>
      <sz val="11"/>
      <name val="Arial Black"/>
      <family val="2"/>
      <charset val="238"/>
    </font>
    <font>
      <sz val="11"/>
      <color rgb="FFFF0000"/>
      <name val="Calibri"/>
      <family val="2"/>
      <charset val="238"/>
      <scheme val="minor"/>
    </font>
    <font>
      <b/>
      <sz val="11"/>
      <color theme="1"/>
      <name val="Calibri"/>
      <family val="2"/>
      <charset val="238"/>
      <scheme val="minor"/>
    </font>
    <font>
      <b/>
      <sz val="11"/>
      <color rgb="FF006100"/>
      <name val="Calibri"/>
      <family val="2"/>
      <charset val="238"/>
      <scheme val="minor"/>
    </font>
    <font>
      <b/>
      <sz val="11"/>
      <name val="Calibri"/>
      <family val="2"/>
      <charset val="238"/>
      <scheme val="minor"/>
    </font>
    <font>
      <b/>
      <sz val="11"/>
      <color rgb="FFFF0000"/>
      <name val="Calibri"/>
      <family val="2"/>
      <charset val="238"/>
      <scheme val="minor"/>
    </font>
    <font>
      <sz val="11"/>
      <color theme="9" tint="-0.249977111117893"/>
      <name val="Calibri"/>
      <family val="2"/>
      <charset val="238"/>
      <scheme val="minor"/>
    </font>
    <font>
      <b/>
      <sz val="10"/>
      <name val="Arial"/>
      <family val="2"/>
      <charset val="238"/>
    </font>
    <font>
      <sz val="12"/>
      <name val="Calibri"/>
      <family val="2"/>
      <charset val="238"/>
      <scheme val="minor"/>
    </font>
    <font>
      <b/>
      <sz val="12"/>
      <name val="Calibri"/>
      <family val="2"/>
      <charset val="238"/>
      <scheme val="minor"/>
    </font>
    <font>
      <sz val="10"/>
      <name val="Calibri"/>
      <family val="2"/>
      <charset val="238"/>
      <scheme val="minor"/>
    </font>
    <font>
      <sz val="11"/>
      <color theme="1"/>
      <name val="Calibri"/>
      <family val="2"/>
      <scheme val="minor"/>
    </font>
    <font>
      <sz val="10"/>
      <color theme="1"/>
      <name val="Times New Roman"/>
      <family val="2"/>
    </font>
    <font>
      <b/>
      <sz val="10"/>
      <color theme="1"/>
      <name val="Times New Roman"/>
      <family val="2"/>
    </font>
    <font>
      <b/>
      <sz val="11"/>
      <color theme="1"/>
      <name val="Times New Roman"/>
      <family val="2"/>
    </font>
    <font>
      <b/>
      <sz val="10"/>
      <color theme="1"/>
      <name val="Arial Narrow"/>
      <family val="2"/>
      <charset val="238"/>
    </font>
    <font>
      <sz val="10"/>
      <color theme="1"/>
      <name val="Arial Narrow"/>
      <family val="2"/>
      <charset val="238"/>
    </font>
    <font>
      <b/>
      <sz val="12"/>
      <color theme="1"/>
      <name val="Arial Narrow"/>
      <family val="2"/>
      <charset val="238"/>
    </font>
    <font>
      <sz val="11"/>
      <color theme="1"/>
      <name val="Arial Narrow"/>
      <family val="2"/>
      <charset val="238"/>
    </font>
    <font>
      <b/>
      <sz val="14"/>
      <color theme="1"/>
      <name val="Arial Narrow"/>
      <family val="2"/>
      <charset val="238"/>
    </font>
    <font>
      <b/>
      <sz val="14"/>
      <color theme="1"/>
      <name val="Times New Roman"/>
      <family val="2"/>
    </font>
    <font>
      <sz val="10"/>
      <color rgb="FFFF0000"/>
      <name val="Arial CE"/>
      <charset val="238"/>
    </font>
    <font>
      <sz val="10"/>
      <name val="Times New Roman"/>
      <family val="2"/>
    </font>
    <font>
      <sz val="11"/>
      <name val="Calibri"/>
      <family val="2"/>
      <charset val="238"/>
    </font>
    <font>
      <b/>
      <sz val="11"/>
      <name val="Calibri"/>
      <family val="2"/>
      <charset val="238"/>
    </font>
    <font>
      <sz val="11"/>
      <color rgb="FF000000"/>
      <name val="Calibri"/>
      <family val="2"/>
      <charset val="238"/>
    </font>
    <font>
      <b/>
      <i/>
      <sz val="11"/>
      <name val="Calibri"/>
      <family val="2"/>
      <charset val="238"/>
    </font>
    <font>
      <i/>
      <sz val="11"/>
      <name val="Calibri"/>
      <family val="2"/>
      <charset val="238"/>
    </font>
    <font>
      <vertAlign val="superscript"/>
      <sz val="11"/>
      <name val="Calibri"/>
      <family val="2"/>
      <charset val="238"/>
    </font>
    <font>
      <u/>
      <sz val="11"/>
      <name val="Calibri"/>
      <family val="2"/>
      <charset val="238"/>
    </font>
    <font>
      <sz val="10"/>
      <color rgb="FF000000"/>
      <name val="Times New Roman"/>
      <family val="1"/>
      <charset val="238"/>
    </font>
    <font>
      <sz val="11"/>
      <color rgb="FF9C5700"/>
      <name val="Calibri"/>
      <family val="2"/>
      <charset val="238"/>
      <scheme val="minor"/>
    </font>
    <font>
      <sz val="12"/>
      <color rgb="FF414141"/>
      <name val="Times New Roman"/>
      <family val="1"/>
      <charset val="238"/>
    </font>
    <font>
      <b/>
      <sz val="11"/>
      <color rgb="FF9C5700"/>
      <name val="Calibri"/>
      <family val="2"/>
      <charset val="238"/>
      <scheme val="minor"/>
    </font>
    <font>
      <b/>
      <sz val="11"/>
      <color theme="3"/>
      <name val="Arial Narrow"/>
      <family val="2"/>
      <charset val="238"/>
    </font>
    <font>
      <sz val="12"/>
      <color rgb="FF222222"/>
      <name val="Arial"/>
      <family val="2"/>
      <charset val="238"/>
    </font>
  </fonts>
  <fills count="14">
    <fill>
      <patternFill patternType="none"/>
    </fill>
    <fill>
      <patternFill patternType="gray125"/>
    </fill>
    <fill>
      <patternFill patternType="solid">
        <fgColor rgb="FFC6EFCE"/>
      </patternFill>
    </fill>
    <fill>
      <patternFill patternType="solid">
        <fgColor theme="2" tint="-9.9978637043366805E-2"/>
        <bgColor indexed="64"/>
      </patternFill>
    </fill>
    <fill>
      <patternFill patternType="solid">
        <fgColor theme="2"/>
        <bgColor indexed="64"/>
      </patternFill>
    </fill>
    <fill>
      <patternFill patternType="solid">
        <fgColor theme="0" tint="-0.34998626667073579"/>
        <bgColor indexed="64"/>
      </patternFill>
    </fill>
    <fill>
      <patternFill patternType="solid">
        <fgColor rgb="FFFFFFFF"/>
        <bgColor rgb="FFFFFFFF"/>
      </patternFill>
    </fill>
    <fill>
      <patternFill patternType="solid">
        <fgColor rgb="FFC0C0C0"/>
        <bgColor rgb="FFC0C0C0"/>
      </patternFill>
    </fill>
    <fill>
      <patternFill patternType="solid">
        <fgColor rgb="FFFFFF00"/>
        <bgColor rgb="FFFFFF00"/>
      </patternFill>
    </fill>
    <fill>
      <patternFill patternType="solid">
        <fgColor rgb="FFE8F2A1"/>
        <bgColor rgb="FFFFFFCC"/>
      </patternFill>
    </fill>
    <fill>
      <patternFill patternType="solid">
        <fgColor rgb="FFBFBFBF"/>
        <bgColor rgb="FFCCCCFF"/>
      </patternFill>
    </fill>
    <fill>
      <patternFill patternType="solid">
        <fgColor rgb="FFFF0000"/>
        <bgColor rgb="FF993300"/>
      </patternFill>
    </fill>
    <fill>
      <patternFill patternType="solid">
        <fgColor rgb="FFFFEB9C"/>
      </patternFill>
    </fill>
    <fill>
      <patternFill patternType="solid">
        <fgColor indexed="22"/>
        <bgColor indexed="31"/>
      </patternFill>
    </fill>
  </fills>
  <borders count="48">
    <border>
      <left/>
      <right/>
      <top/>
      <bottom/>
      <diagonal/>
    </border>
    <border>
      <left/>
      <right/>
      <top/>
      <bottom style="thin">
        <color indexed="64"/>
      </bottom>
      <diagonal/>
    </border>
    <border>
      <left/>
      <right/>
      <top style="thin">
        <color indexed="64"/>
      </top>
      <bottom/>
      <diagonal/>
    </border>
    <border>
      <left style="thin">
        <color rgb="FFFF0000"/>
      </left>
      <right/>
      <top style="thin">
        <color rgb="FFFF0000"/>
      </top>
      <bottom/>
      <diagonal/>
    </border>
    <border>
      <left style="thin">
        <color rgb="FFFF0000"/>
      </left>
      <right/>
      <top/>
      <bottom/>
      <diagonal/>
    </border>
    <border>
      <left style="thin">
        <color rgb="FFFF0000"/>
      </left>
      <right/>
      <top/>
      <bottom style="thin">
        <color rgb="FFFF0000"/>
      </bottom>
      <diagonal/>
    </border>
    <border>
      <left/>
      <right/>
      <top style="thin">
        <color rgb="FFFF0000"/>
      </top>
      <bottom/>
      <diagonal/>
    </border>
    <border>
      <left/>
      <right style="thin">
        <color rgb="FFFF0000"/>
      </right>
      <top style="thin">
        <color rgb="FFFF0000"/>
      </top>
      <bottom/>
      <diagonal/>
    </border>
    <border>
      <left/>
      <right style="thin">
        <color rgb="FFFF0000"/>
      </right>
      <top/>
      <bottom/>
      <diagonal/>
    </border>
    <border>
      <left/>
      <right style="thin">
        <color rgb="FFFF0000"/>
      </right>
      <top/>
      <bottom style="thin">
        <color indexed="64"/>
      </bottom>
      <diagonal/>
    </border>
    <border>
      <left/>
      <right/>
      <top/>
      <bottom style="thin">
        <color rgb="FFFF0000"/>
      </bottom>
      <diagonal/>
    </border>
    <border>
      <left/>
      <right style="thin">
        <color rgb="FFFF0000"/>
      </right>
      <top/>
      <bottom style="thin">
        <color rgb="FFFF0000"/>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medium">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thin">
        <color rgb="FFC0C0C0"/>
      </left>
      <right style="thin">
        <color rgb="FFC0C0C0"/>
      </right>
      <top style="thin">
        <color rgb="FF000000"/>
      </top>
      <bottom style="thin">
        <color rgb="FF000000"/>
      </bottom>
      <diagonal/>
    </border>
    <border>
      <left style="thin">
        <color auto="1"/>
      </left>
      <right style="thin">
        <color auto="1"/>
      </right>
      <top style="thin">
        <color rgb="FF000000"/>
      </top>
      <bottom style="thin">
        <color rgb="FF000000"/>
      </bottom>
      <diagonal/>
    </border>
    <border>
      <left style="thin">
        <color rgb="FFC0C0C0"/>
      </left>
      <right/>
      <top style="thin">
        <color rgb="FFC0C0C0"/>
      </top>
      <bottom style="thin">
        <color rgb="FF000000"/>
      </bottom>
      <diagonal/>
    </border>
    <border>
      <left/>
      <right/>
      <top style="thin">
        <color rgb="FFC0C0C0"/>
      </top>
      <bottom style="thin">
        <color rgb="FF000000"/>
      </bottom>
      <diagonal/>
    </border>
    <border>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s>
  <cellStyleXfs count="18">
    <xf numFmtId="0" fontId="0" fillId="0" borderId="0"/>
    <xf numFmtId="0" fontId="5" fillId="0" borderId="0"/>
    <xf numFmtId="0" fontId="4" fillId="0" borderId="0"/>
    <xf numFmtId="0" fontId="6" fillId="0" borderId="0"/>
    <xf numFmtId="164" fontId="6" fillId="0" borderId="0" applyFont="0" applyFill="0" applyBorder="0" applyAlignment="0" applyProtection="0"/>
    <xf numFmtId="43" fontId="6" fillId="0" borderId="0" applyFont="0" applyFill="0" applyBorder="0" applyAlignment="0" applyProtection="0"/>
    <xf numFmtId="0" fontId="31" fillId="2" borderId="0" applyNumberFormat="0" applyBorder="0" applyAlignment="0" applyProtection="0"/>
    <xf numFmtId="0" fontId="32" fillId="0" borderId="0"/>
    <xf numFmtId="0" fontId="3" fillId="0" borderId="0"/>
    <xf numFmtId="164" fontId="3" fillId="0" borderId="0" applyFont="0" applyFill="0" applyBorder="0" applyAlignment="0" applyProtection="0"/>
    <xf numFmtId="0" fontId="52" fillId="0" borderId="0"/>
    <xf numFmtId="43" fontId="52" fillId="0" borderId="0" applyFont="0" applyFill="0" applyBorder="0" applyAlignment="0" applyProtection="0"/>
    <xf numFmtId="0" fontId="66" fillId="0" borderId="0"/>
    <xf numFmtId="172" fontId="66" fillId="0" borderId="0" applyBorder="0" applyProtection="0"/>
    <xf numFmtId="0" fontId="72" fillId="12" borderId="0" applyNumberFormat="0" applyBorder="0" applyAlignment="0" applyProtection="0"/>
    <xf numFmtId="0" fontId="2" fillId="0" borderId="0"/>
    <xf numFmtId="0" fontId="2" fillId="0" borderId="0"/>
    <xf numFmtId="0" fontId="2" fillId="0" borderId="0"/>
  </cellStyleXfs>
  <cellXfs count="384">
    <xf numFmtId="0" fontId="0" fillId="0" borderId="0" xfId="0"/>
    <xf numFmtId="3" fontId="9" fillId="0" borderId="0" xfId="0" applyNumberFormat="1" applyFont="1" applyAlignment="1">
      <alignment vertical="top"/>
    </xf>
    <xf numFmtId="0" fontId="9" fillId="0" borderId="0" xfId="0" applyFont="1" applyAlignment="1">
      <alignment vertical="top"/>
    </xf>
    <xf numFmtId="0" fontId="7" fillId="0" borderId="1" xfId="0" applyFont="1" applyBorder="1" applyAlignment="1">
      <alignment horizontal="left" vertical="top"/>
    </xf>
    <xf numFmtId="0" fontId="7" fillId="0" borderId="1" xfId="0" applyFont="1" applyBorder="1" applyAlignment="1">
      <alignment horizontal="center" vertical="top" wrapText="1"/>
    </xf>
    <xf numFmtId="3" fontId="7" fillId="0" borderId="1" xfId="0" applyNumberFormat="1" applyFont="1" applyBorder="1" applyAlignment="1">
      <alignment horizontal="center" vertical="top" wrapText="1"/>
    </xf>
    <xf numFmtId="0" fontId="9" fillId="0" borderId="0" xfId="0" applyFont="1" applyAlignment="1">
      <alignment horizontal="left"/>
    </xf>
    <xf numFmtId="0" fontId="9" fillId="0" borderId="0" xfId="0" applyFont="1" applyAlignment="1">
      <alignment vertical="top" wrapText="1"/>
    </xf>
    <xf numFmtId="0" fontId="9" fillId="0" borderId="0" xfId="0" applyFont="1"/>
    <xf numFmtId="0" fontId="12" fillId="0" borderId="0" xfId="0" applyFont="1" applyAlignment="1">
      <alignment horizontal="right"/>
    </xf>
    <xf numFmtId="0" fontId="9" fillId="0" borderId="1" xfId="0" applyFont="1" applyBorder="1"/>
    <xf numFmtId="0" fontId="21" fillId="0" borderId="1" xfId="0" applyFont="1" applyBorder="1" applyAlignment="1">
      <alignment horizontal="left" vertical="top" wrapText="1"/>
    </xf>
    <xf numFmtId="0" fontId="7" fillId="0" borderId="1" xfId="0" applyFont="1" applyBorder="1" applyAlignment="1">
      <alignment vertical="top" wrapText="1"/>
    </xf>
    <xf numFmtId="0" fontId="20" fillId="0" borderId="0" xfId="0" applyFont="1"/>
    <xf numFmtId="3" fontId="9" fillId="0" borderId="0" xfId="0" applyNumberFormat="1" applyFont="1"/>
    <xf numFmtId="3" fontId="9" fillId="0" borderId="0" xfId="0" applyNumberFormat="1" applyFont="1" applyAlignment="1">
      <alignment horizontal="right"/>
    </xf>
    <xf numFmtId="0" fontId="7" fillId="0" borderId="0" xfId="0" applyFont="1"/>
    <xf numFmtId="3" fontId="7" fillId="0" borderId="0" xfId="0" applyNumberFormat="1" applyFont="1" applyAlignment="1">
      <alignment horizontal="center"/>
    </xf>
    <xf numFmtId="3" fontId="9" fillId="0" borderId="1" xfId="0" applyNumberFormat="1" applyFont="1" applyBorder="1"/>
    <xf numFmtId="3" fontId="9" fillId="0" borderId="1" xfId="0" applyNumberFormat="1" applyFont="1" applyBorder="1" applyAlignment="1">
      <alignment horizontal="center"/>
    </xf>
    <xf numFmtId="3" fontId="7" fillId="0" borderId="0" xfId="0" applyNumberFormat="1" applyFont="1"/>
    <xf numFmtId="0" fontId="12" fillId="0" borderId="0" xfId="0" applyFont="1" applyAlignment="1">
      <alignment horizontal="left"/>
    </xf>
    <xf numFmtId="0" fontId="9" fillId="0" borderId="0" xfId="0" applyFont="1" applyAlignment="1">
      <alignment horizontal="left" vertical="top"/>
    </xf>
    <xf numFmtId="0" fontId="9" fillId="0" borderId="0" xfId="0" applyFont="1" applyAlignment="1">
      <alignment horizontal="left" vertical="top" wrapText="1"/>
    </xf>
    <xf numFmtId="0" fontId="7" fillId="0" borderId="0" xfId="0" applyFont="1" applyAlignment="1">
      <alignment vertical="top" wrapText="1"/>
    </xf>
    <xf numFmtId="0" fontId="9" fillId="0" borderId="1" xfId="0" applyFont="1" applyBorder="1" applyAlignment="1">
      <alignment horizontal="left" vertical="top"/>
    </xf>
    <xf numFmtId="0" fontId="9" fillId="0" borderId="1" xfId="0" applyFont="1" applyBorder="1" applyAlignment="1">
      <alignment horizontal="left" vertical="top" wrapText="1"/>
    </xf>
    <xf numFmtId="0" fontId="9" fillId="0" borderId="1" xfId="0" applyFont="1" applyBorder="1" applyAlignment="1">
      <alignment vertical="top" wrapText="1"/>
    </xf>
    <xf numFmtId="0" fontId="9" fillId="0" borderId="1" xfId="0" applyFont="1" applyBorder="1" applyAlignment="1">
      <alignment vertical="top"/>
    </xf>
    <xf numFmtId="3" fontId="9" fillId="0" borderId="1" xfId="0" applyNumberFormat="1" applyFont="1" applyBorder="1" applyAlignment="1">
      <alignment vertical="top"/>
    </xf>
    <xf numFmtId="3" fontId="7" fillId="0" borderId="0" xfId="0" applyNumberFormat="1" applyFont="1" applyAlignment="1">
      <alignment vertical="top"/>
    </xf>
    <xf numFmtId="0" fontId="27" fillId="0" borderId="0" xfId="0" applyFont="1"/>
    <xf numFmtId="3" fontId="27" fillId="0" borderId="0" xfId="0" applyNumberFormat="1" applyFont="1"/>
    <xf numFmtId="0" fontId="27" fillId="0" borderId="0" xfId="0" applyFont="1" applyAlignment="1">
      <alignment horizontal="left"/>
    </xf>
    <xf numFmtId="0" fontId="28" fillId="0" borderId="0" xfId="0" applyFont="1"/>
    <xf numFmtId="0" fontId="22" fillId="0" borderId="0" xfId="0" applyFont="1" applyAlignment="1">
      <alignment horizontal="left"/>
    </xf>
    <xf numFmtId="0" fontId="9" fillId="0" borderId="2" xfId="0" applyFont="1" applyBorder="1" applyAlignment="1">
      <alignment horizontal="left" vertical="top" wrapText="1"/>
    </xf>
    <xf numFmtId="0" fontId="9" fillId="0" borderId="2" xfId="0" applyFont="1" applyBorder="1" applyAlignment="1">
      <alignment vertical="top" wrapText="1"/>
    </xf>
    <xf numFmtId="0" fontId="9" fillId="0" borderId="2" xfId="0" applyFont="1" applyBorder="1" applyAlignment="1">
      <alignment vertical="top"/>
    </xf>
    <xf numFmtId="3" fontId="9" fillId="0" borderId="2" xfId="0" applyNumberFormat="1" applyFont="1" applyBorder="1" applyAlignment="1">
      <alignment vertical="top"/>
    </xf>
    <xf numFmtId="0" fontId="9" fillId="0" borderId="0" xfId="3" applyFont="1" applyAlignment="1">
      <alignment horizontal="left"/>
    </xf>
    <xf numFmtId="0" fontId="9" fillId="0" borderId="0" xfId="4" applyNumberFormat="1" applyFont="1"/>
    <xf numFmtId="0" fontId="18" fillId="0" borderId="0" xfId="4" applyNumberFormat="1" applyFont="1"/>
    <xf numFmtId="165" fontId="9" fillId="0" borderId="0" xfId="4" applyNumberFormat="1" applyFont="1"/>
    <xf numFmtId="165" fontId="9" fillId="0" borderId="0" xfId="3" applyNumberFormat="1" applyFont="1" applyAlignment="1">
      <alignment horizontal="right"/>
    </xf>
    <xf numFmtId="0" fontId="9" fillId="0" borderId="0" xfId="3" applyFont="1"/>
    <xf numFmtId="165" fontId="9" fillId="0" borderId="0" xfId="3" applyNumberFormat="1" applyFont="1"/>
    <xf numFmtId="0" fontId="7" fillId="0" borderId="0" xfId="4" applyNumberFormat="1" applyFont="1"/>
    <xf numFmtId="0" fontId="25" fillId="0" borderId="0" xfId="3" applyFont="1" applyAlignment="1">
      <alignment horizontal="left" vertical="top" wrapText="1"/>
    </xf>
    <xf numFmtId="0" fontId="26" fillId="0" borderId="0" xfId="3" applyFont="1"/>
    <xf numFmtId="0" fontId="12" fillId="0" borderId="0" xfId="3" applyFont="1" applyAlignment="1">
      <alignment horizontal="center"/>
    </xf>
    <xf numFmtId="165" fontId="12" fillId="0" borderId="0" xfId="3" applyNumberFormat="1" applyFont="1" applyAlignment="1">
      <alignment horizontal="center"/>
    </xf>
    <xf numFmtId="0" fontId="29" fillId="0" borderId="0" xfId="3" applyFont="1"/>
    <xf numFmtId="165" fontId="29" fillId="0" borderId="0" xfId="3" applyNumberFormat="1" applyFont="1"/>
    <xf numFmtId="165" fontId="18" fillId="0" borderId="0" xfId="3" applyNumberFormat="1" applyFont="1" applyAlignment="1">
      <alignment horizontal="right"/>
    </xf>
    <xf numFmtId="0" fontId="12" fillId="0" borderId="0" xfId="3" applyFont="1"/>
    <xf numFmtId="0" fontId="17" fillId="0" borderId="0" xfId="3" applyFont="1"/>
    <xf numFmtId="0" fontId="10" fillId="0" borderId="0" xfId="3" applyFont="1"/>
    <xf numFmtId="0" fontId="9" fillId="0" borderId="1" xfId="3" applyFont="1" applyBorder="1"/>
    <xf numFmtId="165" fontId="9" fillId="0" borderId="1" xfId="3" applyNumberFormat="1" applyFont="1" applyBorder="1"/>
    <xf numFmtId="0" fontId="16" fillId="0" borderId="0" xfId="3" applyFont="1" applyAlignment="1">
      <alignment horizontal="right"/>
    </xf>
    <xf numFmtId="165" fontId="7" fillId="0" borderId="0" xfId="3" applyNumberFormat="1" applyFont="1"/>
    <xf numFmtId="0" fontId="12" fillId="0" borderId="0" xfId="3" applyFont="1" applyAlignment="1">
      <alignment horizontal="right"/>
    </xf>
    <xf numFmtId="0" fontId="8" fillId="0" borderId="0" xfId="3" applyFont="1"/>
    <xf numFmtId="3" fontId="9" fillId="0" borderId="0" xfId="3" applyNumberFormat="1" applyFont="1"/>
    <xf numFmtId="0" fontId="33" fillId="0" borderId="3" xfId="7" applyFont="1" applyBorder="1"/>
    <xf numFmtId="0" fontId="33" fillId="0" borderId="4" xfId="7" applyFont="1" applyBorder="1"/>
    <xf numFmtId="168" fontId="35" fillId="0" borderId="11" xfId="0" applyNumberFormat="1" applyFont="1" applyBorder="1"/>
    <xf numFmtId="3" fontId="33" fillId="0" borderId="7" xfId="7" applyNumberFormat="1" applyFont="1" applyBorder="1"/>
    <xf numFmtId="167" fontId="36" fillId="0" borderId="11" xfId="0" applyNumberFormat="1" applyFont="1" applyBorder="1"/>
    <xf numFmtId="0" fontId="33" fillId="0" borderId="0" xfId="0" applyFont="1"/>
    <xf numFmtId="0" fontId="33" fillId="0" borderId="3" xfId="0" applyFont="1" applyBorder="1"/>
    <xf numFmtId="167" fontId="33" fillId="0" borderId="6" xfId="5" applyNumberFormat="1" applyFont="1" applyBorder="1"/>
    <xf numFmtId="167" fontId="33" fillId="0" borderId="7" xfId="5" applyNumberFormat="1" applyFont="1" applyBorder="1"/>
    <xf numFmtId="0" fontId="33" fillId="0" borderId="4" xfId="0" applyFont="1" applyBorder="1"/>
    <xf numFmtId="0" fontId="33" fillId="0" borderId="8" xfId="0" applyFont="1" applyBorder="1"/>
    <xf numFmtId="167" fontId="28" fillId="0" borderId="8" xfId="5" applyNumberFormat="1" applyFont="1" applyBorder="1"/>
    <xf numFmtId="167" fontId="33" fillId="0" borderId="9" xfId="5" applyNumberFormat="1" applyFont="1" applyBorder="1"/>
    <xf numFmtId="0" fontId="33" fillId="0" borderId="5" xfId="0" applyFont="1" applyBorder="1"/>
    <xf numFmtId="0" fontId="33" fillId="0" borderId="10" xfId="0" applyFont="1" applyBorder="1"/>
    <xf numFmtId="167" fontId="28" fillId="0" borderId="11" xfId="5" applyNumberFormat="1" applyFont="1" applyBorder="1"/>
    <xf numFmtId="0" fontId="33" fillId="0" borderId="6" xfId="0" applyFont="1" applyBorder="1" applyAlignment="1">
      <alignment horizontal="center"/>
    </xf>
    <xf numFmtId="168" fontId="33" fillId="0" borderId="7" xfId="5" applyNumberFormat="1" applyFont="1" applyBorder="1"/>
    <xf numFmtId="0" fontId="33" fillId="0" borderId="0" xfId="0" applyFont="1" applyAlignment="1">
      <alignment horizontal="center"/>
    </xf>
    <xf numFmtId="0" fontId="33" fillId="0" borderId="8" xfId="0" applyFont="1" applyBorder="1" applyAlignment="1">
      <alignment horizontal="center"/>
    </xf>
    <xf numFmtId="166" fontId="33" fillId="0" borderId="4" xfId="7" applyNumberFormat="1" applyFont="1" applyBorder="1" applyAlignment="1">
      <alignment horizontal="left"/>
    </xf>
    <xf numFmtId="0" fontId="33" fillId="0" borderId="4" xfId="7" applyFont="1" applyBorder="1" applyAlignment="1">
      <alignment horizontal="left"/>
    </xf>
    <xf numFmtId="168" fontId="33" fillId="0" borderId="9" xfId="0" applyNumberFormat="1" applyFont="1" applyBorder="1" applyAlignment="1">
      <alignment horizontal="center"/>
    </xf>
    <xf numFmtId="167" fontId="33" fillId="0" borderId="9" xfId="0" applyNumberFormat="1" applyFont="1" applyBorder="1"/>
    <xf numFmtId="0" fontId="33" fillId="0" borderId="0" xfId="7" applyFont="1"/>
    <xf numFmtId="0" fontId="37" fillId="0" borderId="0" xfId="0" applyFont="1"/>
    <xf numFmtId="167" fontId="38" fillId="0" borderId="0" xfId="0" applyNumberFormat="1" applyFont="1"/>
    <xf numFmtId="0" fontId="37" fillId="0" borderId="0" xfId="7" applyFont="1"/>
    <xf numFmtId="167" fontId="37" fillId="0" borderId="0" xfId="5" applyNumberFormat="1" applyFont="1" applyBorder="1"/>
    <xf numFmtId="3" fontId="37" fillId="0" borderId="0" xfId="7" applyNumberFormat="1" applyFont="1"/>
    <xf numFmtId="166" fontId="37" fillId="0" borderId="0" xfId="7" applyNumberFormat="1" applyFont="1" applyAlignment="1">
      <alignment horizontal="left"/>
    </xf>
    <xf numFmtId="167" fontId="37" fillId="0" borderId="0" xfId="0" applyNumberFormat="1" applyFont="1"/>
    <xf numFmtId="168" fontId="28" fillId="0" borderId="8" xfId="5" applyNumberFormat="1" applyFont="1" applyBorder="1"/>
    <xf numFmtId="167" fontId="28" fillId="0" borderId="0" xfId="0" applyNumberFormat="1" applyFont="1"/>
    <xf numFmtId="167" fontId="36" fillId="0" borderId="8" xfId="0" applyNumberFormat="1" applyFont="1" applyBorder="1"/>
    <xf numFmtId="167" fontId="33" fillId="0" borderId="0" xfId="0" applyNumberFormat="1" applyFont="1"/>
    <xf numFmtId="0" fontId="33" fillId="0" borderId="0" xfId="7" applyFont="1" applyAlignment="1">
      <alignment horizontal="left"/>
    </xf>
    <xf numFmtId="167" fontId="33" fillId="0" borderId="1" xfId="0" applyNumberFormat="1" applyFont="1" applyBorder="1"/>
    <xf numFmtId="0" fontId="22" fillId="0" borderId="0" xfId="0" applyFont="1" applyAlignment="1">
      <alignment vertical="top" wrapText="1"/>
    </xf>
    <xf numFmtId="0" fontId="22" fillId="0" borderId="0" xfId="0" applyFont="1" applyAlignment="1">
      <alignment vertical="top"/>
    </xf>
    <xf numFmtId="3" fontId="22" fillId="0" borderId="0" xfId="0" applyNumberFormat="1" applyFont="1" applyAlignment="1">
      <alignment vertical="top"/>
    </xf>
    <xf numFmtId="3" fontId="0" fillId="0" borderId="0" xfId="0" applyNumberFormat="1"/>
    <xf numFmtId="6" fontId="0" fillId="0" borderId="0" xfId="0" applyNumberFormat="1"/>
    <xf numFmtId="0" fontId="40" fillId="0" borderId="0" xfId="0" applyFont="1"/>
    <xf numFmtId="0" fontId="40" fillId="0" borderId="0" xfId="0" applyFont="1" applyAlignment="1">
      <alignment horizontal="left"/>
    </xf>
    <xf numFmtId="2" fontId="0" fillId="0" borderId="0" xfId="5" applyNumberFormat="1" applyFont="1"/>
    <xf numFmtId="167" fontId="0" fillId="0" borderId="0" xfId="5" applyNumberFormat="1" applyFont="1"/>
    <xf numFmtId="0" fontId="34" fillId="0" borderId="0" xfId="6" applyFont="1" applyFill="1" applyAlignment="1">
      <alignment horizontal="left" vertical="top"/>
    </xf>
    <xf numFmtId="0" fontId="34" fillId="0" borderId="0" xfId="6" applyFont="1" applyFill="1" applyAlignment="1">
      <alignment vertical="top" wrapText="1"/>
    </xf>
    <xf numFmtId="0" fontId="34" fillId="0" borderId="0" xfId="6" applyFont="1" applyFill="1" applyAlignment="1">
      <alignment vertical="top"/>
    </xf>
    <xf numFmtId="3" fontId="34" fillId="0" borderId="0" xfId="6" applyNumberFormat="1" applyFont="1" applyFill="1" applyAlignment="1">
      <alignment vertical="top"/>
    </xf>
    <xf numFmtId="0" fontId="34" fillId="0" borderId="1" xfId="6" applyFont="1" applyFill="1" applyBorder="1" applyAlignment="1">
      <alignment vertical="top" wrapText="1"/>
    </xf>
    <xf numFmtId="0" fontId="34" fillId="0" borderId="1" xfId="6" applyFont="1" applyFill="1" applyBorder="1" applyAlignment="1">
      <alignment vertical="top"/>
    </xf>
    <xf numFmtId="3" fontId="34" fillId="0" borderId="1" xfId="6" applyNumberFormat="1" applyFont="1" applyFill="1" applyBorder="1" applyAlignment="1">
      <alignment vertical="top"/>
    </xf>
    <xf numFmtId="0" fontId="34" fillId="0" borderId="0" xfId="8" applyFont="1"/>
    <xf numFmtId="169" fontId="34" fillId="0" borderId="0" xfId="9" applyNumberFormat="1" applyFont="1" applyFill="1" applyAlignment="1">
      <alignment horizontal="center"/>
    </xf>
    <xf numFmtId="0" fontId="34" fillId="0" borderId="0" xfId="8" applyFont="1" applyAlignment="1">
      <alignment horizontal="center"/>
    </xf>
    <xf numFmtId="2" fontId="34" fillId="0" borderId="0" xfId="8" applyNumberFormat="1" applyFont="1"/>
    <xf numFmtId="0" fontId="34" fillId="0" borderId="0" xfId="8" applyFont="1" applyAlignment="1">
      <alignment horizontal="left" vertical="top" wrapText="1"/>
    </xf>
    <xf numFmtId="1" fontId="34" fillId="0" borderId="0" xfId="8" applyNumberFormat="1" applyFont="1" applyAlignment="1">
      <alignment horizontal="center" vertical="top" wrapText="1"/>
    </xf>
    <xf numFmtId="169" fontId="34" fillId="0" borderId="0" xfId="9" applyNumberFormat="1" applyFont="1" applyFill="1" applyAlignment="1">
      <alignment horizontal="left" vertical="top" wrapText="1"/>
    </xf>
    <xf numFmtId="0" fontId="34" fillId="0" borderId="0" xfId="8" applyFont="1" applyAlignment="1">
      <alignment horizontal="center" vertical="top" wrapText="1"/>
    </xf>
    <xf numFmtId="2" fontId="34" fillId="0" borderId="0" xfId="8" applyNumberFormat="1" applyFont="1" applyAlignment="1">
      <alignment horizontal="left" vertical="top" wrapText="1"/>
    </xf>
    <xf numFmtId="49" fontId="34" fillId="0" borderId="0" xfId="8" applyNumberFormat="1" applyFont="1" applyAlignment="1">
      <alignment horizontal="left" vertical="top" wrapText="1"/>
    </xf>
    <xf numFmtId="1" fontId="34" fillId="0" borderId="0" xfId="8" applyNumberFormat="1" applyFont="1" applyAlignment="1">
      <alignment horizontal="left" vertical="top"/>
    </xf>
    <xf numFmtId="169" fontId="45" fillId="3" borderId="12" xfId="9" applyNumberFormat="1" applyFont="1" applyFill="1" applyBorder="1" applyAlignment="1">
      <alignment horizontal="center" vertical="top" wrapText="1"/>
    </xf>
    <xf numFmtId="169" fontId="34" fillId="3" borderId="13" xfId="9" applyNumberFormat="1" applyFont="1" applyFill="1" applyBorder="1" applyAlignment="1">
      <alignment horizontal="left" vertical="top" wrapText="1"/>
    </xf>
    <xf numFmtId="0" fontId="34" fillId="3" borderId="13" xfId="8" applyFont="1" applyFill="1" applyBorder="1" applyAlignment="1">
      <alignment horizontal="center" vertical="top" wrapText="1"/>
    </xf>
    <xf numFmtId="2" fontId="34" fillId="3" borderId="13" xfId="8" applyNumberFormat="1" applyFont="1" applyFill="1" applyBorder="1" applyAlignment="1">
      <alignment horizontal="left" vertical="top" wrapText="1"/>
    </xf>
    <xf numFmtId="49" fontId="34" fillId="3" borderId="13" xfId="8" applyNumberFormat="1" applyFont="1" applyFill="1" applyBorder="1" applyAlignment="1">
      <alignment horizontal="left" vertical="top" wrapText="1"/>
    </xf>
    <xf numFmtId="1" fontId="34" fillId="3" borderId="13" xfId="8" applyNumberFormat="1" applyFont="1" applyFill="1" applyBorder="1" applyAlignment="1">
      <alignment horizontal="center" vertical="top" wrapText="1"/>
    </xf>
    <xf numFmtId="1" fontId="34" fillId="3" borderId="13" xfId="8" applyNumberFormat="1" applyFont="1" applyFill="1" applyBorder="1" applyAlignment="1">
      <alignment horizontal="left" vertical="top"/>
    </xf>
    <xf numFmtId="0" fontId="45" fillId="3" borderId="13" xfId="8" applyFont="1" applyFill="1" applyBorder="1"/>
    <xf numFmtId="0" fontId="34" fillId="3" borderId="14" xfId="8" applyFont="1" applyFill="1" applyBorder="1" applyAlignment="1">
      <alignment horizontal="left" vertical="top" wrapText="1"/>
    </xf>
    <xf numFmtId="169" fontId="34" fillId="3" borderId="15" xfId="8" applyNumberFormat="1" applyFont="1" applyFill="1" applyBorder="1" applyAlignment="1">
      <alignment horizontal="center" vertical="top" wrapText="1"/>
    </xf>
    <xf numFmtId="169" fontId="34" fillId="3" borderId="16" xfId="8" applyNumberFormat="1" applyFont="1" applyFill="1" applyBorder="1" applyAlignment="1">
      <alignment horizontal="center" vertical="top" wrapText="1"/>
    </xf>
    <xf numFmtId="169" fontId="34" fillId="0" borderId="16" xfId="9" applyNumberFormat="1" applyFont="1" applyFill="1" applyBorder="1" applyAlignment="1">
      <alignment horizontal="center" vertical="top" wrapText="1"/>
    </xf>
    <xf numFmtId="0" fontId="34" fillId="4" borderId="16" xfId="0" applyFont="1" applyFill="1" applyBorder="1" applyAlignment="1">
      <alignment horizontal="center" vertical="top" wrapText="1"/>
    </xf>
    <xf numFmtId="2" fontId="34" fillId="0" borderId="16" xfId="0" applyNumberFormat="1" applyFont="1" applyBorder="1" applyAlignment="1">
      <alignment vertical="top" wrapText="1"/>
    </xf>
    <xf numFmtId="49" fontId="34" fillId="4" borderId="16" xfId="0" applyNumberFormat="1" applyFont="1" applyFill="1" applyBorder="1" applyAlignment="1">
      <alignment horizontal="center" vertical="top" wrapText="1"/>
    </xf>
    <xf numFmtId="1" fontId="34" fillId="0" borderId="16" xfId="0" applyNumberFormat="1" applyFont="1" applyBorder="1" applyAlignment="1">
      <alignment horizontal="center" vertical="top" wrapText="1"/>
    </xf>
    <xf numFmtId="0" fontId="34" fillId="4" borderId="16" xfId="0" applyFont="1" applyFill="1" applyBorder="1" applyAlignment="1">
      <alignment vertical="top" wrapText="1"/>
    </xf>
    <xf numFmtId="0" fontId="45" fillId="0" borderId="17" xfId="0" applyFont="1" applyBorder="1" applyAlignment="1">
      <alignment vertical="top" wrapText="1"/>
    </xf>
    <xf numFmtId="169" fontId="34" fillId="3" borderId="18" xfId="8" applyNumberFormat="1" applyFont="1" applyFill="1" applyBorder="1" applyAlignment="1">
      <alignment horizontal="center" vertical="top" wrapText="1"/>
    </xf>
    <xf numFmtId="169" fontId="34" fillId="3" borderId="19" xfId="8" applyNumberFormat="1" applyFont="1" applyFill="1" applyBorder="1" applyAlignment="1">
      <alignment horizontal="center" vertical="top" wrapText="1"/>
    </xf>
    <xf numFmtId="169" fontId="34" fillId="0" borderId="19" xfId="9" applyNumberFormat="1" applyFont="1" applyFill="1" applyBorder="1" applyAlignment="1">
      <alignment horizontal="center" vertical="top" wrapText="1"/>
    </xf>
    <xf numFmtId="0" fontId="34" fillId="4" borderId="19" xfId="0" applyFont="1" applyFill="1" applyBorder="1" applyAlignment="1">
      <alignment horizontal="center" vertical="top" wrapText="1"/>
    </xf>
    <xf numFmtId="2" fontId="34" fillId="0" borderId="1" xfId="0" applyNumberFormat="1" applyFont="1" applyBorder="1" applyAlignment="1">
      <alignment vertical="top" wrapText="1"/>
    </xf>
    <xf numFmtId="49" fontId="34" fillId="4" borderId="19" xfId="0" applyNumberFormat="1" applyFont="1" applyFill="1" applyBorder="1" applyAlignment="1">
      <alignment horizontal="center" vertical="top" wrapText="1"/>
    </xf>
    <xf numFmtId="1" fontId="34" fillId="0" borderId="19" xfId="0" applyNumberFormat="1" applyFont="1" applyBorder="1" applyAlignment="1">
      <alignment horizontal="center" vertical="top" wrapText="1"/>
    </xf>
    <xf numFmtId="0" fontId="34" fillId="4" borderId="19" xfId="0" applyFont="1" applyFill="1" applyBorder="1" applyAlignment="1">
      <alignment vertical="top" wrapText="1"/>
    </xf>
    <xf numFmtId="0" fontId="45" fillId="0" borderId="20" xfId="0" applyFont="1" applyBorder="1" applyAlignment="1">
      <alignment vertical="top" wrapText="1"/>
    </xf>
    <xf numFmtId="0" fontId="34" fillId="4" borderId="21" xfId="0" applyFont="1" applyFill="1" applyBorder="1" applyAlignment="1">
      <alignment horizontal="center" vertical="top" wrapText="1"/>
    </xf>
    <xf numFmtId="2" fontId="34" fillId="0" borderId="21" xfId="0" applyNumberFormat="1" applyFont="1" applyBorder="1" applyAlignment="1">
      <alignment vertical="top" wrapText="1"/>
    </xf>
    <xf numFmtId="49" fontId="34" fillId="4" borderId="21" xfId="0" applyNumberFormat="1" applyFont="1" applyFill="1" applyBorder="1" applyAlignment="1">
      <alignment horizontal="center" vertical="top" wrapText="1"/>
    </xf>
    <xf numFmtId="1" fontId="34" fillId="0" borderId="21" xfId="0" applyNumberFormat="1" applyFont="1" applyBorder="1" applyAlignment="1">
      <alignment horizontal="center" vertical="top" wrapText="1"/>
    </xf>
    <xf numFmtId="0" fontId="34" fillId="4" borderId="21" xfId="0" applyFont="1" applyFill="1" applyBorder="1" applyAlignment="1">
      <alignment vertical="top" wrapText="1"/>
    </xf>
    <xf numFmtId="0" fontId="45" fillId="0" borderId="22" xfId="0" applyFont="1" applyBorder="1" applyAlignment="1">
      <alignment vertical="top" wrapText="1"/>
    </xf>
    <xf numFmtId="0" fontId="34" fillId="5" borderId="0" xfId="8" applyFont="1" applyFill="1"/>
    <xf numFmtId="49" fontId="34" fillId="5" borderId="23" xfId="8" applyNumberFormat="1" applyFont="1" applyFill="1" applyBorder="1" applyAlignment="1">
      <alignment horizontal="center" vertical="top" wrapText="1"/>
    </xf>
    <xf numFmtId="49" fontId="34" fillId="5" borderId="24" xfId="8" applyNumberFormat="1" applyFont="1" applyFill="1" applyBorder="1" applyAlignment="1">
      <alignment horizontal="center" vertical="top" wrapText="1"/>
    </xf>
    <xf numFmtId="169" fontId="34" fillId="5" borderId="25" xfId="9" applyNumberFormat="1" applyFont="1" applyFill="1" applyBorder="1" applyAlignment="1">
      <alignment horizontal="center" vertical="top" wrapText="1"/>
    </xf>
    <xf numFmtId="49" fontId="42" fillId="5" borderId="25" xfId="8" applyNumberFormat="1" applyFont="1" applyFill="1" applyBorder="1" applyAlignment="1">
      <alignment vertical="top" wrapText="1"/>
    </xf>
    <xf numFmtId="49" fontId="42" fillId="5" borderId="24" xfId="8" applyNumberFormat="1" applyFont="1" applyFill="1" applyBorder="1" applyAlignment="1">
      <alignment vertical="top" wrapText="1"/>
    </xf>
    <xf numFmtId="49" fontId="42" fillId="5" borderId="25" xfId="8" applyNumberFormat="1" applyFont="1" applyFill="1" applyBorder="1" applyAlignment="1">
      <alignment horizontal="center" vertical="top" wrapText="1"/>
    </xf>
    <xf numFmtId="0" fontId="43" fillId="5" borderId="24" xfId="8" applyFont="1" applyFill="1" applyBorder="1" applyAlignment="1">
      <alignment horizontal="left" vertical="top" wrapText="1"/>
    </xf>
    <xf numFmtId="0" fontId="45" fillId="5" borderId="26" xfId="8" applyFont="1" applyFill="1" applyBorder="1" applyAlignment="1">
      <alignment vertical="top" wrapText="1"/>
    </xf>
    <xf numFmtId="169" fontId="34" fillId="0" borderId="15" xfId="8" applyNumberFormat="1" applyFont="1" applyBorder="1" applyAlignment="1">
      <alignment horizontal="center" vertical="top" wrapText="1"/>
    </xf>
    <xf numFmtId="169" fontId="34" fillId="0" borderId="16" xfId="8" applyNumberFormat="1" applyFont="1" applyBorder="1" applyAlignment="1">
      <alignment horizontal="center" vertical="top" wrapText="1"/>
    </xf>
    <xf numFmtId="169" fontId="34" fillId="0" borderId="21" xfId="9" applyNumberFormat="1" applyFont="1" applyFill="1" applyBorder="1" applyAlignment="1">
      <alignment horizontal="center" vertical="top" wrapText="1"/>
    </xf>
    <xf numFmtId="0" fontId="42" fillId="0" borderId="21" xfId="8" applyFont="1" applyBorder="1" applyAlignment="1">
      <alignment horizontal="center" vertical="top" wrapText="1"/>
    </xf>
    <xf numFmtId="2" fontId="42" fillId="0" borderId="21" xfId="8" applyNumberFormat="1" applyFont="1" applyBorder="1" applyAlignment="1">
      <alignment vertical="top" wrapText="1"/>
    </xf>
    <xf numFmtId="0" fontId="42" fillId="0" borderId="21" xfId="8" applyFont="1" applyBorder="1" applyAlignment="1">
      <alignment vertical="top" wrapText="1"/>
    </xf>
    <xf numFmtId="1" fontId="42" fillId="0" borderId="21" xfId="8" applyNumberFormat="1" applyFont="1" applyBorder="1" applyAlignment="1">
      <alignment horizontal="center" vertical="top" wrapText="1"/>
    </xf>
    <xf numFmtId="0" fontId="34" fillId="0" borderId="21" xfId="8" applyFont="1" applyBorder="1" applyAlignment="1">
      <alignment vertical="top" wrapText="1"/>
    </xf>
    <xf numFmtId="0" fontId="46" fillId="0" borderId="22" xfId="8" applyFont="1" applyBorder="1" applyAlignment="1">
      <alignment vertical="top" wrapText="1"/>
    </xf>
    <xf numFmtId="0" fontId="43" fillId="0" borderId="22" xfId="0" applyFont="1" applyBorder="1" applyAlignment="1">
      <alignment vertical="top" wrapText="1"/>
    </xf>
    <xf numFmtId="0" fontId="34" fillId="0" borderId="27" xfId="8" applyFont="1" applyBorder="1" applyAlignment="1">
      <alignment horizontal="center" vertical="top" wrapText="1"/>
    </xf>
    <xf numFmtId="0" fontId="34" fillId="0" borderId="28" xfId="8" applyFont="1" applyBorder="1" applyAlignment="1">
      <alignment horizontal="center" vertical="top" wrapText="1"/>
    </xf>
    <xf numFmtId="169" fontId="34" fillId="0" borderId="28" xfId="9" applyNumberFormat="1" applyFont="1" applyFill="1" applyBorder="1" applyAlignment="1">
      <alignment horizontal="center" vertical="top" wrapText="1"/>
    </xf>
    <xf numFmtId="2" fontId="42" fillId="0" borderId="28" xfId="8" applyNumberFormat="1" applyFont="1" applyBorder="1" applyAlignment="1">
      <alignment vertical="top" wrapText="1"/>
    </xf>
    <xf numFmtId="49" fontId="42" fillId="0" borderId="28" xfId="8" applyNumberFormat="1" applyFont="1" applyBorder="1" applyAlignment="1">
      <alignment horizontal="left" vertical="top" wrapText="1"/>
    </xf>
    <xf numFmtId="1" fontId="42" fillId="0" borderId="28" xfId="8" applyNumberFormat="1" applyFont="1" applyBorder="1" applyAlignment="1">
      <alignment horizontal="center" vertical="top" wrapText="1"/>
    </xf>
    <xf numFmtId="0" fontId="34" fillId="0" borderId="28" xfId="8" applyFont="1" applyBorder="1" applyAlignment="1">
      <alignment vertical="top" wrapText="1"/>
    </xf>
    <xf numFmtId="0" fontId="45" fillId="0" borderId="29" xfId="8" applyFont="1" applyBorder="1" applyAlignment="1">
      <alignment vertical="top" wrapText="1"/>
    </xf>
    <xf numFmtId="0" fontId="0" fillId="4" borderId="16" xfId="0" applyFill="1" applyBorder="1" applyAlignment="1">
      <alignment horizontal="center" vertical="top" wrapText="1"/>
    </xf>
    <xf numFmtId="0" fontId="43" fillId="0" borderId="17" xfId="0" applyFont="1" applyBorder="1" applyAlignment="1">
      <alignment vertical="top" wrapText="1"/>
    </xf>
    <xf numFmtId="0" fontId="34" fillId="5" borderId="23" xfId="8" applyFont="1" applyFill="1" applyBorder="1" applyAlignment="1">
      <alignment horizontal="center" vertical="top" wrapText="1"/>
    </xf>
    <xf numFmtId="0" fontId="34" fillId="5" borderId="24" xfId="8" applyFont="1" applyFill="1" applyBorder="1" applyAlignment="1">
      <alignment horizontal="center" vertical="top" wrapText="1"/>
    </xf>
    <xf numFmtId="2" fontId="34" fillId="5" borderId="25" xfId="8" applyNumberFormat="1" applyFont="1" applyFill="1" applyBorder="1" applyAlignment="1">
      <alignment vertical="top" wrapText="1"/>
    </xf>
    <xf numFmtId="0" fontId="34" fillId="5" borderId="24" xfId="8" applyFont="1" applyFill="1" applyBorder="1" applyAlignment="1">
      <alignment horizontal="left" vertical="top" wrapText="1"/>
    </xf>
    <xf numFmtId="1" fontId="34" fillId="5" borderId="25" xfId="8" applyNumberFormat="1" applyFont="1" applyFill="1" applyBorder="1" applyAlignment="1">
      <alignment horizontal="center" vertical="top" wrapText="1"/>
    </xf>
    <xf numFmtId="0" fontId="45" fillId="5" borderId="24" xfId="8" applyFont="1" applyFill="1" applyBorder="1" applyAlignment="1">
      <alignment horizontal="left" vertical="top" wrapText="1"/>
    </xf>
    <xf numFmtId="0" fontId="34" fillId="3" borderId="27" xfId="8" applyFont="1" applyFill="1" applyBorder="1" applyAlignment="1">
      <alignment horizontal="center" vertical="top" wrapText="1"/>
    </xf>
    <xf numFmtId="0" fontId="34" fillId="3" borderId="28" xfId="8" applyFont="1" applyFill="1" applyBorder="1" applyAlignment="1">
      <alignment horizontal="center" vertical="top" wrapText="1"/>
    </xf>
    <xf numFmtId="0" fontId="34" fillId="4" borderId="28" xfId="8" applyFont="1" applyFill="1" applyBorder="1" applyAlignment="1">
      <alignment horizontal="center" vertical="top" wrapText="1"/>
    </xf>
    <xf numFmtId="2" fontId="34" fillId="0" borderId="28" xfId="8" applyNumberFormat="1" applyFont="1" applyBorder="1" applyAlignment="1">
      <alignment vertical="top" wrapText="1"/>
    </xf>
    <xf numFmtId="0" fontId="34" fillId="4" borderId="28" xfId="8" applyFont="1" applyFill="1" applyBorder="1" applyAlignment="1">
      <alignment horizontal="left" vertical="top" wrapText="1"/>
    </xf>
    <xf numFmtId="1" fontId="34" fillId="0" borderId="28" xfId="8" applyNumberFormat="1" applyFont="1" applyBorder="1" applyAlignment="1">
      <alignment horizontal="center" vertical="top" wrapText="1"/>
    </xf>
    <xf numFmtId="0" fontId="34" fillId="4" borderId="28" xfId="8" applyFont="1" applyFill="1" applyBorder="1" applyAlignment="1">
      <alignment vertical="top" wrapText="1"/>
    </xf>
    <xf numFmtId="169" fontId="34" fillId="3" borderId="30" xfId="8" applyNumberFormat="1" applyFont="1" applyFill="1" applyBorder="1" applyAlignment="1">
      <alignment horizontal="center" vertical="top" wrapText="1"/>
    </xf>
    <xf numFmtId="169" fontId="34" fillId="3" borderId="21" xfId="8" applyNumberFormat="1" applyFont="1" applyFill="1" applyBorder="1" applyAlignment="1">
      <alignment horizontal="center" vertical="top" wrapText="1"/>
    </xf>
    <xf numFmtId="0" fontId="0" fillId="4" borderId="21" xfId="0" applyFill="1" applyBorder="1" applyAlignment="1">
      <alignment horizontal="center" vertical="top" wrapText="1"/>
    </xf>
    <xf numFmtId="0" fontId="47" fillId="4" borderId="16" xfId="0" applyFont="1" applyFill="1" applyBorder="1" applyAlignment="1">
      <alignment horizontal="center" vertical="top" wrapText="1"/>
    </xf>
    <xf numFmtId="0" fontId="34" fillId="5" borderId="24" xfId="8" applyFont="1" applyFill="1" applyBorder="1" applyAlignment="1">
      <alignment vertical="top" wrapText="1"/>
    </xf>
    <xf numFmtId="1" fontId="0" fillId="0" borderId="16" xfId="0" applyNumberFormat="1" applyBorder="1" applyAlignment="1">
      <alignment horizontal="center" vertical="top" wrapText="1"/>
    </xf>
    <xf numFmtId="0" fontId="34" fillId="5" borderId="23" xfId="8" applyFont="1" applyFill="1" applyBorder="1" applyAlignment="1">
      <alignment horizontal="center"/>
    </xf>
    <xf numFmtId="0" fontId="34" fillId="5" borderId="24" xfId="8" applyFont="1" applyFill="1" applyBorder="1" applyAlignment="1">
      <alignment horizontal="center"/>
    </xf>
    <xf numFmtId="169" fontId="34" fillId="5" borderId="25" xfId="9" applyNumberFormat="1" applyFont="1" applyFill="1" applyBorder="1" applyAlignment="1">
      <alignment horizontal="center"/>
    </xf>
    <xf numFmtId="2" fontId="34" fillId="5" borderId="25" xfId="8" applyNumberFormat="1" applyFont="1" applyFill="1" applyBorder="1"/>
    <xf numFmtId="0" fontId="34" fillId="5" borderId="24" xfId="8" applyFont="1" applyFill="1" applyBorder="1"/>
    <xf numFmtId="0" fontId="34" fillId="5" borderId="25" xfId="8" applyFont="1" applyFill="1" applyBorder="1" applyAlignment="1">
      <alignment horizontal="center"/>
    </xf>
    <xf numFmtId="2" fontId="34" fillId="5" borderId="25" xfId="8" applyNumberFormat="1" applyFont="1" applyFill="1" applyBorder="1" applyAlignment="1">
      <alignment horizontal="center"/>
    </xf>
    <xf numFmtId="0" fontId="43" fillId="5" borderId="24" xfId="8" applyFont="1" applyFill="1" applyBorder="1"/>
    <xf numFmtId="0" fontId="34" fillId="5" borderId="26" xfId="8" applyFont="1" applyFill="1" applyBorder="1"/>
    <xf numFmtId="0" fontId="34" fillId="3" borderId="31" xfId="8" applyFont="1" applyFill="1" applyBorder="1" applyAlignment="1">
      <alignment horizontal="center"/>
    </xf>
    <xf numFmtId="0" fontId="34" fillId="3" borderId="32" xfId="8" applyFont="1" applyFill="1" applyBorder="1" applyAlignment="1">
      <alignment horizontal="center"/>
    </xf>
    <xf numFmtId="169" fontId="34" fillId="0" borderId="33" xfId="9" applyNumberFormat="1" applyFont="1" applyFill="1" applyBorder="1" applyAlignment="1">
      <alignment horizontal="center"/>
    </xf>
    <xf numFmtId="0" fontId="34" fillId="4" borderId="32" xfId="8" applyFont="1" applyFill="1" applyBorder="1" applyAlignment="1">
      <alignment horizontal="center"/>
    </xf>
    <xf numFmtId="2" fontId="34" fillId="0" borderId="33" xfId="8" applyNumberFormat="1" applyFont="1" applyBorder="1"/>
    <xf numFmtId="0" fontId="34" fillId="4" borderId="32" xfId="8" applyFont="1" applyFill="1" applyBorder="1"/>
    <xf numFmtId="0" fontId="34" fillId="0" borderId="33" xfId="8" applyFont="1" applyBorder="1" applyAlignment="1">
      <alignment horizontal="center"/>
    </xf>
    <xf numFmtId="2" fontId="34" fillId="0" borderId="33" xfId="8" applyNumberFormat="1" applyFont="1" applyBorder="1" applyAlignment="1">
      <alignment horizontal="center"/>
    </xf>
    <xf numFmtId="0" fontId="34" fillId="0" borderId="34" xfId="8" applyFont="1" applyBorder="1"/>
    <xf numFmtId="0" fontId="34" fillId="3" borderId="23" xfId="8" applyFont="1" applyFill="1" applyBorder="1" applyAlignment="1">
      <alignment horizontal="center"/>
    </xf>
    <xf numFmtId="0" fontId="34" fillId="3" borderId="24" xfId="8" applyFont="1" applyFill="1" applyBorder="1" applyAlignment="1">
      <alignment horizontal="center"/>
    </xf>
    <xf numFmtId="169" fontId="34" fillId="0" borderId="25" xfId="9" applyNumberFormat="1" applyFont="1" applyFill="1" applyBorder="1" applyAlignment="1">
      <alignment horizontal="center"/>
    </xf>
    <xf numFmtId="2" fontId="34" fillId="4" borderId="24" xfId="8" applyNumberFormat="1" applyFont="1" applyFill="1" applyBorder="1" applyAlignment="1">
      <alignment horizontal="center"/>
    </xf>
    <xf numFmtId="0" fontId="34" fillId="0" borderId="25" xfId="8" applyFont="1" applyBorder="1" applyAlignment="1">
      <alignment horizontal="left"/>
    </xf>
    <xf numFmtId="0" fontId="34" fillId="4" borderId="24" xfId="8" applyFont="1" applyFill="1" applyBorder="1"/>
    <xf numFmtId="0" fontId="34" fillId="0" borderId="26" xfId="8" applyFont="1" applyBorder="1" applyAlignment="1">
      <alignment horizontal="center"/>
    </xf>
    <xf numFmtId="0" fontId="48" fillId="0" borderId="0" xfId="8" applyFont="1"/>
    <xf numFmtId="0" fontId="49" fillId="0" borderId="0" xfId="0" applyFont="1"/>
    <xf numFmtId="0" fontId="49" fillId="0" borderId="0" xfId="8" applyFont="1" applyAlignment="1">
      <alignment horizontal="left" vertical="center"/>
    </xf>
    <xf numFmtId="0" fontId="45" fillId="0" borderId="0" xfId="8" applyFont="1"/>
    <xf numFmtId="0" fontId="27" fillId="0" borderId="0" xfId="3" applyFont="1"/>
    <xf numFmtId="165" fontId="27" fillId="0" borderId="0" xfId="3" applyNumberFormat="1" applyFont="1"/>
    <xf numFmtId="0" fontId="52" fillId="0" borderId="0" xfId="10"/>
    <xf numFmtId="0" fontId="53" fillId="0" borderId="0" xfId="10" applyFont="1" applyAlignment="1">
      <alignment vertical="top" wrapText="1"/>
    </xf>
    <xf numFmtId="0" fontId="54" fillId="0" borderId="0" xfId="10" applyFont="1" applyAlignment="1">
      <alignment vertical="top" wrapText="1"/>
    </xf>
    <xf numFmtId="170" fontId="52" fillId="0" borderId="0" xfId="10" applyNumberFormat="1"/>
    <xf numFmtId="170" fontId="54" fillId="0" borderId="37" xfId="10" applyNumberFormat="1" applyFont="1" applyBorder="1" applyAlignment="1">
      <alignment vertical="top" wrapText="1"/>
    </xf>
    <xf numFmtId="170" fontId="55" fillId="0" borderId="37" xfId="10" applyNumberFormat="1" applyFont="1" applyBorder="1" applyAlignment="1">
      <alignment vertical="top" wrapText="1"/>
    </xf>
    <xf numFmtId="167" fontId="0" fillId="0" borderId="0" xfId="11" applyNumberFormat="1" applyFont="1"/>
    <xf numFmtId="0" fontId="53" fillId="0" borderId="0" xfId="10" applyFont="1" applyAlignment="1">
      <alignment horizontal="right" vertical="top" wrapText="1"/>
    </xf>
    <xf numFmtId="170" fontId="54" fillId="0" borderId="0" xfId="10" applyNumberFormat="1" applyFont="1" applyAlignment="1">
      <alignment vertical="top" wrapText="1"/>
    </xf>
    <xf numFmtId="170" fontId="53" fillId="0" borderId="0" xfId="10" applyNumberFormat="1" applyFont="1" applyAlignment="1">
      <alignment vertical="top"/>
    </xf>
    <xf numFmtId="0" fontId="56" fillId="0" borderId="0" xfId="10" applyFont="1" applyAlignment="1">
      <alignment vertical="top" wrapText="1"/>
    </xf>
    <xf numFmtId="0" fontId="57" fillId="0" borderId="0" xfId="10" applyFont="1" applyAlignment="1">
      <alignment vertical="top" wrapText="1"/>
    </xf>
    <xf numFmtId="0" fontId="54" fillId="6" borderId="38" xfId="10" applyFont="1" applyFill="1" applyBorder="1" applyAlignment="1">
      <alignment horizontal="right" vertical="top" wrapText="1"/>
    </xf>
    <xf numFmtId="0" fontId="54" fillId="7" borderId="38" xfId="10" applyFont="1" applyFill="1" applyBorder="1" applyAlignment="1">
      <alignment horizontal="right" vertical="top" wrapText="1"/>
    </xf>
    <xf numFmtId="0" fontId="54" fillId="7" borderId="38" xfId="10" applyFont="1" applyFill="1" applyBorder="1" applyAlignment="1">
      <alignment horizontal="left" vertical="top" wrapText="1"/>
    </xf>
    <xf numFmtId="0" fontId="59" fillId="0" borderId="0" xfId="10" applyFont="1"/>
    <xf numFmtId="0" fontId="56" fillId="0" borderId="0" xfId="10" applyFont="1" applyAlignment="1">
      <alignment vertical="top"/>
    </xf>
    <xf numFmtId="14" fontId="57" fillId="0" borderId="0" xfId="10" applyNumberFormat="1" applyFont="1" applyAlignment="1">
      <alignment vertical="top"/>
    </xf>
    <xf numFmtId="171" fontId="56" fillId="0" borderId="0" xfId="10" applyNumberFormat="1" applyFont="1" applyAlignment="1">
      <alignment vertical="top" wrapText="1"/>
    </xf>
    <xf numFmtId="0" fontId="56" fillId="7" borderId="38" xfId="10" applyFont="1" applyFill="1" applyBorder="1" applyAlignment="1">
      <alignment horizontal="left" vertical="top" wrapText="1"/>
    </xf>
    <xf numFmtId="0" fontId="56" fillId="7" borderId="38" xfId="10" applyFont="1" applyFill="1" applyBorder="1" applyAlignment="1">
      <alignment horizontal="right" vertical="top" wrapText="1"/>
    </xf>
    <xf numFmtId="10" fontId="53" fillId="0" borderId="42" xfId="10" applyNumberFormat="1" applyFont="1" applyBorder="1" applyAlignment="1">
      <alignment horizontal="right" vertical="top" wrapText="1"/>
    </xf>
    <xf numFmtId="165" fontId="44" fillId="2" borderId="0" xfId="6" applyNumberFormat="1" applyFont="1"/>
    <xf numFmtId="167" fontId="62" fillId="0" borderId="0" xfId="11" applyNumberFormat="1" applyFont="1"/>
    <xf numFmtId="170" fontId="53" fillId="0" borderId="0" xfId="10" applyNumberFormat="1" applyFont="1" applyAlignment="1">
      <alignment horizontal="right" vertical="top" wrapText="1"/>
    </xf>
    <xf numFmtId="0" fontId="46" fillId="0" borderId="0" xfId="8" applyFont="1"/>
    <xf numFmtId="0" fontId="5" fillId="0" borderId="0" xfId="1"/>
    <xf numFmtId="170" fontId="63" fillId="0" borderId="0" xfId="10" applyNumberFormat="1" applyFont="1" applyAlignment="1">
      <alignment vertical="top"/>
    </xf>
    <xf numFmtId="0" fontId="65" fillId="0" borderId="16" xfId="12" applyFont="1" applyBorder="1" applyAlignment="1">
      <alignment horizontal="left" vertical="top" wrapText="1"/>
    </xf>
    <xf numFmtId="0" fontId="65" fillId="0" borderId="16" xfId="12" applyFont="1" applyBorder="1" applyAlignment="1">
      <alignment vertical="top" wrapText="1"/>
    </xf>
    <xf numFmtId="0" fontId="65" fillId="0" borderId="16" xfId="12" applyFont="1" applyBorder="1" applyAlignment="1">
      <alignment horizontal="right" vertical="top" wrapText="1"/>
    </xf>
    <xf numFmtId="168" fontId="65" fillId="0" borderId="16" xfId="13" applyNumberFormat="1" applyFont="1" applyBorder="1" applyAlignment="1" applyProtection="1">
      <alignment horizontal="right" vertical="top" wrapText="1"/>
    </xf>
    <xf numFmtId="0" fontId="64" fillId="0" borderId="0" xfId="12" applyFont="1"/>
    <xf numFmtId="1" fontId="64" fillId="0" borderId="0" xfId="12" applyNumberFormat="1" applyFont="1"/>
    <xf numFmtId="0" fontId="64" fillId="0" borderId="16" xfId="12" applyFont="1" applyBorder="1" applyAlignment="1">
      <alignment horizontal="center" vertical="center"/>
    </xf>
    <xf numFmtId="0" fontId="64" fillId="0" borderId="16" xfId="12" applyFont="1" applyBorder="1" applyAlignment="1">
      <alignment horizontal="left" wrapText="1"/>
    </xf>
    <xf numFmtId="0" fontId="64" fillId="0" borderId="16" xfId="12" applyFont="1" applyBorder="1" applyAlignment="1">
      <alignment horizontal="center" vertical="center" wrapText="1"/>
    </xf>
    <xf numFmtId="3" fontId="64" fillId="0" borderId="16" xfId="12" applyNumberFormat="1" applyFont="1" applyBorder="1" applyAlignment="1">
      <alignment horizontal="center" vertical="center" wrapText="1"/>
    </xf>
    <xf numFmtId="0" fontId="64" fillId="0" borderId="16" xfId="12" applyFont="1" applyBorder="1" applyAlignment="1">
      <alignment wrapText="1"/>
    </xf>
    <xf numFmtId="0" fontId="65" fillId="10" borderId="16" xfId="12" applyFont="1" applyFill="1" applyBorder="1" applyAlignment="1">
      <alignment vertical="top" wrapText="1"/>
    </xf>
    <xf numFmtId="0" fontId="65" fillId="10" borderId="16" xfId="12" applyFont="1" applyFill="1" applyBorder="1" applyAlignment="1">
      <alignment horizontal="right" vertical="top" wrapText="1"/>
    </xf>
    <xf numFmtId="3" fontId="65" fillId="10" borderId="16" xfId="12" applyNumberFormat="1" applyFont="1" applyFill="1" applyBorder="1" applyAlignment="1">
      <alignment horizontal="center" vertical="top" wrapText="1"/>
    </xf>
    <xf numFmtId="0" fontId="64" fillId="0" borderId="16" xfId="12" applyFont="1" applyBorder="1"/>
    <xf numFmtId="3" fontId="65" fillId="10" borderId="16" xfId="12" applyNumberFormat="1" applyFont="1" applyFill="1" applyBorder="1" applyAlignment="1">
      <alignment horizontal="right" vertical="top" wrapText="1"/>
    </xf>
    <xf numFmtId="0" fontId="64" fillId="0" borderId="16" xfId="12" applyFont="1" applyBorder="1" applyAlignment="1">
      <alignment horizontal="center"/>
    </xf>
    <xf numFmtId="49" fontId="64" fillId="0" borderId="16" xfId="12" applyNumberFormat="1" applyFont="1" applyBorder="1" applyAlignment="1">
      <alignment vertical="top" wrapText="1"/>
    </xf>
    <xf numFmtId="49" fontId="65" fillId="0" borderId="16" xfId="12" applyNumberFormat="1" applyFont="1" applyBorder="1" applyAlignment="1">
      <alignment vertical="top" wrapText="1"/>
    </xf>
    <xf numFmtId="0" fontId="64" fillId="8" borderId="16" xfId="12" applyFont="1" applyFill="1" applyBorder="1" applyAlignment="1">
      <alignment horizontal="center" vertical="center"/>
    </xf>
    <xf numFmtId="49" fontId="65" fillId="8" borderId="16" xfId="12" applyNumberFormat="1" applyFont="1" applyFill="1" applyBorder="1" applyAlignment="1">
      <alignment vertical="top" wrapText="1"/>
    </xf>
    <xf numFmtId="0" fontId="64" fillId="8" borderId="16" xfId="12" applyFont="1" applyFill="1" applyBorder="1" applyAlignment="1">
      <alignment horizontal="center" vertical="center" wrapText="1"/>
    </xf>
    <xf numFmtId="3" fontId="64" fillId="8" borderId="16" xfId="12" applyNumberFormat="1" applyFont="1" applyFill="1" applyBorder="1" applyAlignment="1">
      <alignment horizontal="center" vertical="center" wrapText="1"/>
    </xf>
    <xf numFmtId="49" fontId="64" fillId="8" borderId="16" xfId="12" applyNumberFormat="1" applyFont="1" applyFill="1" applyBorder="1" applyAlignment="1">
      <alignment vertical="top" wrapText="1"/>
    </xf>
    <xf numFmtId="0" fontId="64" fillId="9" borderId="16" xfId="12" applyFont="1" applyFill="1" applyBorder="1" applyAlignment="1">
      <alignment horizontal="center" vertical="center"/>
    </xf>
    <xf numFmtId="49" fontId="65" fillId="9" borderId="0" xfId="12" applyNumberFormat="1" applyFont="1" applyFill="1" applyAlignment="1">
      <alignment vertical="top" wrapText="1"/>
    </xf>
    <xf numFmtId="0" fontId="64" fillId="9" borderId="16" xfId="12" applyFont="1" applyFill="1" applyBorder="1" applyAlignment="1">
      <alignment horizontal="center" vertical="center" wrapText="1"/>
    </xf>
    <xf numFmtId="3" fontId="64" fillId="9" borderId="16" xfId="12" applyNumberFormat="1" applyFont="1" applyFill="1" applyBorder="1" applyAlignment="1">
      <alignment horizontal="center" vertical="center" wrapText="1"/>
    </xf>
    <xf numFmtId="49" fontId="64" fillId="9" borderId="16" xfId="12" applyNumberFormat="1" applyFont="1" applyFill="1" applyBorder="1" applyAlignment="1">
      <alignment vertical="top" wrapText="1"/>
    </xf>
    <xf numFmtId="3" fontId="65" fillId="10" borderId="16" xfId="12" applyNumberFormat="1" applyFont="1" applyFill="1" applyBorder="1" applyAlignment="1">
      <alignment vertical="top" wrapText="1"/>
    </xf>
    <xf numFmtId="0" fontId="64" fillId="0" borderId="16" xfId="12" applyFont="1" applyBorder="1" applyAlignment="1">
      <alignment vertical="top" wrapText="1"/>
    </xf>
    <xf numFmtId="3" fontId="64" fillId="11" borderId="16" xfId="12" applyNumberFormat="1" applyFont="1" applyFill="1" applyBorder="1" applyAlignment="1">
      <alignment horizontal="center" vertical="center" wrapText="1"/>
    </xf>
    <xf numFmtId="3" fontId="71" fillId="0" borderId="0" xfId="12" applyNumberFormat="1" applyFont="1" applyAlignment="1">
      <alignment horizontal="center" vertical="center" wrapText="1"/>
    </xf>
    <xf numFmtId="3" fontId="64" fillId="0" borderId="0" xfId="12" applyNumberFormat="1" applyFont="1"/>
    <xf numFmtId="168" fontId="64" fillId="0" borderId="0" xfId="12" applyNumberFormat="1" applyFont="1"/>
    <xf numFmtId="0" fontId="64" fillId="0" borderId="0" xfId="12" applyFont="1" applyAlignment="1">
      <alignment wrapText="1"/>
    </xf>
    <xf numFmtId="0" fontId="66" fillId="0" borderId="0" xfId="12"/>
    <xf numFmtId="0" fontId="32" fillId="0" borderId="0" xfId="7"/>
    <xf numFmtId="0" fontId="9" fillId="0" borderId="0" xfId="7" applyFont="1"/>
    <xf numFmtId="0" fontId="32" fillId="0" borderId="0" xfId="7" applyAlignment="1">
      <alignment wrapText="1"/>
    </xf>
    <xf numFmtId="6" fontId="73" fillId="0" borderId="0" xfId="0" applyNumberFormat="1" applyFont="1"/>
    <xf numFmtId="0" fontId="2" fillId="0" borderId="0" xfId="15"/>
    <xf numFmtId="0" fontId="7" fillId="13" borderId="12" xfId="16" applyFont="1" applyFill="1" applyBorder="1" applyAlignment="1">
      <alignment horizontal="center" vertical="center" wrapText="1"/>
    </xf>
    <xf numFmtId="1" fontId="7" fillId="13" borderId="12" xfId="16" applyNumberFormat="1" applyFont="1" applyFill="1" applyBorder="1" applyAlignment="1">
      <alignment horizontal="center" vertical="center" wrapText="1"/>
    </xf>
    <xf numFmtId="173" fontId="56" fillId="13" borderId="12" xfId="16" applyNumberFormat="1" applyFont="1" applyFill="1" applyBorder="1" applyAlignment="1">
      <alignment horizontal="center" vertical="center" wrapText="1"/>
    </xf>
    <xf numFmtId="0" fontId="56" fillId="0" borderId="20" xfId="16" applyFont="1" applyBorder="1" applyAlignment="1">
      <alignment horizontal="center" vertical="center"/>
    </xf>
    <xf numFmtId="0" fontId="57" fillId="0" borderId="19" xfId="16" applyFont="1" applyBorder="1" applyAlignment="1">
      <alignment horizontal="center" vertical="center"/>
    </xf>
    <xf numFmtId="0" fontId="57" fillId="0" borderId="19" xfId="16" applyFont="1" applyBorder="1" applyAlignment="1">
      <alignment horizontal="center" vertical="center" wrapText="1"/>
    </xf>
    <xf numFmtId="6" fontId="57" fillId="0" borderId="19" xfId="17" applyNumberFormat="1" applyFont="1" applyBorder="1" applyAlignment="1">
      <alignment horizontal="center" vertical="center"/>
    </xf>
    <xf numFmtId="42" fontId="57" fillId="0" borderId="44" xfId="16" applyNumberFormat="1" applyFont="1" applyBorder="1" applyAlignment="1">
      <alignment horizontal="center" vertical="center"/>
    </xf>
    <xf numFmtId="165" fontId="74" fillId="12" borderId="0" xfId="14" applyNumberFormat="1" applyFont="1"/>
    <xf numFmtId="0" fontId="9" fillId="0" borderId="2" xfId="3" applyFont="1" applyBorder="1"/>
    <xf numFmtId="0" fontId="27" fillId="0" borderId="2" xfId="3" applyFont="1" applyBorder="1"/>
    <xf numFmtId="0" fontId="12" fillId="0" borderId="2" xfId="3" applyFont="1" applyBorder="1" applyAlignment="1">
      <alignment horizontal="right"/>
    </xf>
    <xf numFmtId="165" fontId="27" fillId="0" borderId="2" xfId="3" applyNumberFormat="1" applyFont="1" applyBorder="1"/>
    <xf numFmtId="165" fontId="9" fillId="0" borderId="2" xfId="3" applyNumberFormat="1" applyFont="1" applyBorder="1"/>
    <xf numFmtId="0" fontId="75" fillId="0" borderId="0" xfId="3" applyFont="1"/>
    <xf numFmtId="165" fontId="75" fillId="0" borderId="0" xfId="3" applyNumberFormat="1" applyFont="1"/>
    <xf numFmtId="0" fontId="56" fillId="0" borderId="45" xfId="16" applyFont="1" applyBorder="1" applyAlignment="1">
      <alignment horizontal="center" vertical="center"/>
    </xf>
    <xf numFmtId="0" fontId="57" fillId="0" borderId="0" xfId="16" applyFont="1" applyAlignment="1">
      <alignment horizontal="center" vertical="center"/>
    </xf>
    <xf numFmtId="0" fontId="57" fillId="0" borderId="0" xfId="16" applyFont="1" applyAlignment="1">
      <alignment horizontal="center" vertical="center" wrapText="1"/>
    </xf>
    <xf numFmtId="6" fontId="57" fillId="0" borderId="0" xfId="17" applyNumberFormat="1" applyFont="1" applyAlignment="1">
      <alignment horizontal="center" vertical="center"/>
    </xf>
    <xf numFmtId="42" fontId="57" fillId="0" borderId="46" xfId="16" applyNumberFormat="1" applyFont="1" applyBorder="1" applyAlignment="1">
      <alignment horizontal="center" vertical="center"/>
    </xf>
    <xf numFmtId="0" fontId="56" fillId="0" borderId="17" xfId="16" applyFont="1" applyBorder="1" applyAlignment="1">
      <alignment horizontal="center" vertical="center"/>
    </xf>
    <xf numFmtId="0" fontId="57" fillId="0" borderId="16" xfId="16" applyFont="1" applyBorder="1" applyAlignment="1">
      <alignment horizontal="center" vertical="center"/>
    </xf>
    <xf numFmtId="0" fontId="57" fillId="0" borderId="16" xfId="16" applyFont="1" applyBorder="1" applyAlignment="1">
      <alignment horizontal="center" vertical="center" wrapText="1"/>
    </xf>
    <xf numFmtId="6" fontId="57" fillId="0" borderId="16" xfId="17" applyNumberFormat="1" applyFont="1" applyBorder="1" applyAlignment="1">
      <alignment horizontal="center" vertical="center"/>
    </xf>
    <xf numFmtId="42" fontId="57" fillId="0" borderId="47" xfId="16" applyNumberFormat="1" applyFont="1" applyBorder="1" applyAlignment="1">
      <alignment horizontal="center" vertical="center"/>
    </xf>
    <xf numFmtId="165" fontId="57" fillId="0" borderId="12" xfId="16" applyNumberFormat="1" applyFont="1" applyBorder="1" applyAlignment="1">
      <alignment horizontal="center" vertical="center"/>
    </xf>
    <xf numFmtId="0" fontId="76" fillId="0" borderId="0" xfId="0" applyFont="1"/>
    <xf numFmtId="0" fontId="27" fillId="0" borderId="1" xfId="3" applyFont="1" applyBorder="1"/>
    <xf numFmtId="0" fontId="1" fillId="0" borderId="0" xfId="15" applyFont="1"/>
    <xf numFmtId="168" fontId="65" fillId="0" borderId="16" xfId="13" applyNumberFormat="1" applyFont="1" applyBorder="1" applyAlignment="1" applyProtection="1">
      <alignment horizontal="center" vertical="top" wrapText="1"/>
    </xf>
    <xf numFmtId="0" fontId="19" fillId="0" borderId="0" xfId="3" applyFont="1" applyAlignment="1">
      <alignment horizontal="center"/>
    </xf>
    <xf numFmtId="0" fontId="24" fillId="0" borderId="0" xfId="3" applyFont="1" applyAlignment="1">
      <alignment horizontal="left" wrapText="1"/>
    </xf>
    <xf numFmtId="0" fontId="25" fillId="0" borderId="0" xfId="3" applyFont="1" applyAlignment="1">
      <alignment horizontal="left" vertical="top" wrapText="1"/>
    </xf>
    <xf numFmtId="0" fontId="11" fillId="0" borderId="0" xfId="3" applyFont="1" applyAlignment="1">
      <alignment horizontal="center"/>
    </xf>
    <xf numFmtId="0" fontId="9" fillId="0" borderId="0" xfId="3" applyFont="1" applyAlignment="1">
      <alignment horizontal="left"/>
    </xf>
    <xf numFmtId="0" fontId="7" fillId="0" borderId="0" xfId="3" applyFont="1" applyAlignment="1">
      <alignment horizontal="right"/>
    </xf>
    <xf numFmtId="0" fontId="13" fillId="0" borderId="0" xfId="3" applyFont="1" applyAlignment="1">
      <alignment horizontal="center"/>
    </xf>
    <xf numFmtId="0" fontId="15" fillId="0" borderId="0" xfId="0" applyFont="1" applyAlignment="1">
      <alignment horizontal="center"/>
    </xf>
    <xf numFmtId="0" fontId="27" fillId="0" borderId="0" xfId="0" applyFont="1" applyAlignment="1">
      <alignment horizontal="left"/>
    </xf>
    <xf numFmtId="0" fontId="27" fillId="0" borderId="0" xfId="0" applyFont="1" applyAlignment="1">
      <alignment horizontal="left" wrapText="1"/>
    </xf>
    <xf numFmtId="0" fontId="40" fillId="0" borderId="0" xfId="0" applyFont="1" applyAlignment="1">
      <alignment horizontal="left" wrapText="1"/>
    </xf>
    <xf numFmtId="0" fontId="14" fillId="0" borderId="0" xfId="0" applyFont="1" applyAlignment="1">
      <alignment horizontal="center"/>
    </xf>
    <xf numFmtId="0" fontId="13" fillId="0" borderId="0" xfId="0" applyFont="1" applyAlignment="1">
      <alignment horizontal="center"/>
    </xf>
    <xf numFmtId="0" fontId="11" fillId="0" borderId="0" xfId="0" applyFont="1" applyAlignment="1">
      <alignment horizontal="center"/>
    </xf>
    <xf numFmtId="0" fontId="30" fillId="0" borderId="0" xfId="0" applyFont="1" applyAlignment="1">
      <alignment horizontal="left"/>
    </xf>
    <xf numFmtId="0" fontId="50" fillId="0" borderId="0" xfId="8" applyFont="1" applyAlignment="1">
      <alignment horizontal="left" vertical="center"/>
    </xf>
    <xf numFmtId="0" fontId="0" fillId="0" borderId="0" xfId="0" applyAlignment="1">
      <alignment horizontal="left" vertical="center"/>
    </xf>
    <xf numFmtId="0" fontId="50" fillId="0" borderId="0" xfId="8" applyFont="1" applyAlignment="1">
      <alignment vertical="top" wrapText="1"/>
    </xf>
    <xf numFmtId="0" fontId="49" fillId="0" borderId="0" xfId="8" applyFont="1" applyAlignment="1">
      <alignment horizontal="left" vertical="center"/>
    </xf>
    <xf numFmtId="0" fontId="34" fillId="0" borderId="36" xfId="8" applyFont="1" applyBorder="1" applyAlignment="1">
      <alignment horizontal="left"/>
    </xf>
    <xf numFmtId="0" fontId="34" fillId="0" borderId="25" xfId="8" applyFont="1" applyBorder="1" applyAlignment="1">
      <alignment horizontal="left"/>
    </xf>
    <xf numFmtId="0" fontId="34" fillId="0" borderId="35" xfId="8" applyFont="1" applyBorder="1" applyAlignment="1">
      <alignment horizontal="left"/>
    </xf>
    <xf numFmtId="170" fontId="55" fillId="0" borderId="37" xfId="10" applyNumberFormat="1" applyFont="1" applyBorder="1" applyAlignment="1">
      <alignment horizontal="center" vertical="top" wrapText="1"/>
    </xf>
    <xf numFmtId="0" fontId="54" fillId="0" borderId="0" xfId="10" applyFont="1" applyAlignment="1">
      <alignment vertical="top" wrapText="1"/>
    </xf>
    <xf numFmtId="0" fontId="58" fillId="0" borderId="0" xfId="10" applyFont="1" applyAlignment="1">
      <alignment horizontal="left" vertical="top" wrapText="1"/>
    </xf>
    <xf numFmtId="170" fontId="60" fillId="0" borderId="39" xfId="10" applyNumberFormat="1" applyFont="1" applyBorder="1" applyAlignment="1">
      <alignment horizontal="center" vertical="top" wrapText="1"/>
    </xf>
    <xf numFmtId="170" fontId="60" fillId="0" borderId="40" xfId="10" applyNumberFormat="1" applyFont="1" applyBorder="1" applyAlignment="1">
      <alignment horizontal="center" vertical="top" wrapText="1"/>
    </xf>
    <xf numFmtId="170" fontId="61" fillId="0" borderId="40" xfId="10" applyNumberFormat="1" applyFont="1" applyBorder="1" applyAlignment="1">
      <alignment horizontal="center" vertical="top" wrapText="1"/>
    </xf>
    <xf numFmtId="170" fontId="61" fillId="0" borderId="41" xfId="10" applyNumberFormat="1" applyFont="1" applyBorder="1" applyAlignment="1">
      <alignment horizontal="center" vertical="top" wrapText="1"/>
    </xf>
    <xf numFmtId="170" fontId="53" fillId="0" borderId="0" xfId="10" applyNumberFormat="1" applyFont="1" applyAlignment="1">
      <alignment horizontal="center" vertical="top" wrapText="1"/>
    </xf>
    <xf numFmtId="0" fontId="37" fillId="0" borderId="0" xfId="7" applyFont="1" applyAlignment="1">
      <alignment horizontal="left" vertical="top" wrapText="1"/>
    </xf>
    <xf numFmtId="0" fontId="68" fillId="0" borderId="16" xfId="12" applyFont="1" applyBorder="1" applyAlignment="1">
      <alignment vertical="top" wrapText="1"/>
    </xf>
    <xf numFmtId="0" fontId="65" fillId="10" borderId="16" xfId="12" applyFont="1" applyFill="1" applyBorder="1" applyAlignment="1">
      <alignment vertical="top" wrapText="1"/>
    </xf>
    <xf numFmtId="0" fontId="65" fillId="0" borderId="16" xfId="12" applyFont="1" applyBorder="1" applyAlignment="1">
      <alignment vertical="top" wrapText="1"/>
    </xf>
    <xf numFmtId="0" fontId="67" fillId="0" borderId="16" xfId="12" applyFont="1" applyBorder="1" applyAlignment="1">
      <alignment wrapText="1"/>
    </xf>
    <xf numFmtId="0" fontId="58" fillId="0" borderId="14" xfId="16" applyFont="1" applyBorder="1" applyAlignment="1">
      <alignment horizontal="left" vertical="center"/>
    </xf>
    <xf numFmtId="0" fontId="58" fillId="0" borderId="13" xfId="16" applyFont="1" applyBorder="1" applyAlignment="1">
      <alignment horizontal="left" vertical="center"/>
    </xf>
    <xf numFmtId="0" fontId="58" fillId="0" borderId="43" xfId="16" applyFont="1" applyBorder="1" applyAlignment="1">
      <alignment horizontal="left" vertical="center"/>
    </xf>
    <xf numFmtId="0" fontId="56" fillId="0" borderId="14" xfId="16" applyFont="1" applyBorder="1" applyAlignment="1">
      <alignment horizontal="right" vertical="center"/>
    </xf>
    <xf numFmtId="0" fontId="56" fillId="0" borderId="13" xfId="16" applyFont="1" applyBorder="1" applyAlignment="1">
      <alignment horizontal="right" vertical="center"/>
    </xf>
    <xf numFmtId="0" fontId="56" fillId="0" borderId="43" xfId="16" applyFont="1" applyBorder="1" applyAlignment="1">
      <alignment horizontal="right" vertical="center"/>
    </xf>
  </cellXfs>
  <cellStyles count="18">
    <cellStyle name="Ezres" xfId="5" builtinId="3"/>
    <cellStyle name="Ezres 2" xfId="4" xr:uid="{00000000-0005-0000-0000-000001000000}"/>
    <cellStyle name="Ezres 2 2" xfId="9" xr:uid="{00000000-0005-0000-0000-000002000000}"/>
    <cellStyle name="Ezres 3" xfId="11" xr:uid="{00000000-0005-0000-0000-000003000000}"/>
    <cellStyle name="Ezres 4" xfId="13" xr:uid="{00000000-0005-0000-0000-000004000000}"/>
    <cellStyle name="Jó" xfId="6" builtinId="26"/>
    <cellStyle name="Normál" xfId="0" builtinId="0"/>
    <cellStyle name="Normál 12" xfId="16" xr:uid="{00000000-0005-0000-0000-000007000000}"/>
    <cellStyle name="Normál 13" xfId="17" xr:uid="{00000000-0005-0000-0000-000008000000}"/>
    <cellStyle name="Normál 2" xfId="1" xr:uid="{00000000-0005-0000-0000-000009000000}"/>
    <cellStyle name="Normál 2 2" xfId="8" xr:uid="{00000000-0005-0000-0000-00000A000000}"/>
    <cellStyle name="Normál 2 2 2" xfId="7" xr:uid="{00000000-0005-0000-0000-00000B000000}"/>
    <cellStyle name="Normál 3" xfId="2" xr:uid="{00000000-0005-0000-0000-00000C000000}"/>
    <cellStyle name="Normál 3 2" xfId="3" xr:uid="{00000000-0005-0000-0000-00000D000000}"/>
    <cellStyle name="Normál 4" xfId="10" xr:uid="{00000000-0005-0000-0000-00000E000000}"/>
    <cellStyle name="Normál 5" xfId="12" xr:uid="{00000000-0005-0000-0000-00000F000000}"/>
    <cellStyle name="Normál 6" xfId="15" xr:uid="{00000000-0005-0000-0000-000010000000}"/>
    <cellStyle name="Semleges" xfId="14" builtinId="2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5</xdr:col>
      <xdr:colOff>67238</xdr:colOff>
      <xdr:row>4</xdr:row>
      <xdr:rowOff>11206</xdr:rowOff>
    </xdr:from>
    <xdr:ext cx="464355" cy="523724"/>
    <xdr:pic>
      <xdr:nvPicPr>
        <xdr:cNvPr id="2" name="Kép 1">
          <a:extLst>
            <a:ext uri="{FF2B5EF4-FFF2-40B4-BE49-F238E27FC236}">
              <a16:creationId xmlns:a16="http://schemas.microsoft.com/office/drawing/2014/main" id="{183F1431-3EDD-472F-A336-46704394533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43763" y="658906"/>
          <a:ext cx="464355" cy="523724"/>
        </a:xfrm>
        <a:prstGeom prst="rect">
          <a:avLst/>
        </a:prstGeom>
      </xdr:spPr>
    </xdr:pic>
    <xdr:clientData/>
  </xdr:oneCellAnchor>
  <xdr:oneCellAnchor>
    <xdr:from>
      <xdr:col>5</xdr:col>
      <xdr:colOff>593912</xdr:colOff>
      <xdr:row>4</xdr:row>
      <xdr:rowOff>1</xdr:rowOff>
    </xdr:from>
    <xdr:ext cx="486435" cy="549183"/>
    <xdr:pic>
      <xdr:nvPicPr>
        <xdr:cNvPr id="3" name="Kép 2">
          <a:extLst>
            <a:ext uri="{FF2B5EF4-FFF2-40B4-BE49-F238E27FC236}">
              <a16:creationId xmlns:a16="http://schemas.microsoft.com/office/drawing/2014/main" id="{4CC264AD-4416-4A67-B5BA-867BC55E7E5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270437" y="647701"/>
          <a:ext cx="486435" cy="549183"/>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4</xdr:col>
      <xdr:colOff>666750</xdr:colOff>
      <xdr:row>0</xdr:row>
      <xdr:rowOff>114300</xdr:rowOff>
    </xdr:from>
    <xdr:ext cx="184731" cy="264560"/>
    <xdr:sp macro="" textlink="">
      <xdr:nvSpPr>
        <xdr:cNvPr id="2" name="Szövegdoboz 1">
          <a:extLst>
            <a:ext uri="{FF2B5EF4-FFF2-40B4-BE49-F238E27FC236}">
              <a16:creationId xmlns:a16="http://schemas.microsoft.com/office/drawing/2014/main" id="{8A27181E-9138-4614-BF8D-B15C30B8F4B0}"/>
            </a:ext>
          </a:extLst>
        </xdr:cNvPr>
        <xdr:cNvSpPr txBox="1"/>
      </xdr:nvSpPr>
      <xdr:spPr>
        <a:xfrm>
          <a:off x="3048000" y="114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hu-HU" sz="1100"/>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Archi-Modul/01%20-%20Munk&#225;k/269%20-%20Guzmics+Kiss_Veszpr&#233;mi%20stadion/K&#246;lts&#233;gvet&#233;s_Veszpr&#233;m%20stadion_I.%20&#246;lt&#246;z&#337;%20&#233;s%20porta_BH.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MUNKA_2023\Szeivolt%20&#201;ptech%20Kft\2G&#233;p&#233;szet_%20Tervez&#337;i%20anyagki&#237;r&#225;s%20&#246;lt&#246;z&#337;%20&#233;p&#252;let_&#225;razot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őösszesítő"/>
      <sheetName val="Építészet"/>
      <sheetName val="Sz_ÉP_SJ"/>
      <sheetName val="Sz_ÉP_BM"/>
      <sheetName val="HK"/>
    </sheetNames>
    <sheetDataSet>
      <sheetData sheetId="0">
        <row r="2">
          <cell r="J2">
            <v>1.38</v>
          </cell>
        </row>
        <row r="3">
          <cell r="J3">
            <v>1.4375</v>
          </cell>
        </row>
        <row r="4">
          <cell r="J4">
            <v>1.3224999999999998</v>
          </cell>
        </row>
      </sheetData>
      <sheetData sheetId="1"/>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őösszesítő"/>
      <sheetName val="Összesítő"/>
      <sheetName val="Fűtés"/>
      <sheetName val="Hűtés"/>
      <sheetName val="Víz-csat"/>
      <sheetName val="Hőközpont"/>
      <sheetName val="Szellőzés"/>
      <sheetName val="Helyszínrajz"/>
      <sheetName val="Műszaki és kiv.-i feltétek"/>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78"/>
  <sheetViews>
    <sheetView tabSelected="1" view="pageBreakPreview" zoomScale="78" zoomScaleNormal="85" zoomScaleSheetLayoutView="78" workbookViewId="0">
      <selection activeCell="A18" sqref="A18:I18"/>
    </sheetView>
  </sheetViews>
  <sheetFormatPr defaultColWidth="9.109375" defaultRowHeight="13.8" x14ac:dyDescent="0.3"/>
  <cols>
    <col min="1" max="1" width="3.5546875" style="45" customWidth="1"/>
    <col min="2" max="5" width="9.109375" style="45"/>
    <col min="6" max="6" width="9.109375" style="45" customWidth="1"/>
    <col min="7" max="9" width="17.109375" style="46" customWidth="1"/>
    <col min="10" max="10" width="9.109375" style="45"/>
    <col min="11" max="11" width="13.88671875" style="45" bestFit="1" customWidth="1"/>
    <col min="12" max="16384" width="9.109375" style="45"/>
  </cols>
  <sheetData>
    <row r="1" spans="1:9" x14ac:dyDescent="0.3">
      <c r="A1" s="40" t="s">
        <v>114</v>
      </c>
      <c r="B1" s="41"/>
      <c r="C1" s="41"/>
      <c r="D1" s="42"/>
      <c r="E1" s="41"/>
      <c r="F1" s="41"/>
      <c r="G1" s="43"/>
      <c r="H1" s="43"/>
      <c r="I1" s="44"/>
    </row>
    <row r="2" spans="1:9" x14ac:dyDescent="0.3">
      <c r="A2" s="40" t="s">
        <v>115</v>
      </c>
      <c r="B2" s="41"/>
      <c r="C2" s="41"/>
      <c r="D2" s="41"/>
      <c r="E2" s="41"/>
      <c r="F2" s="41"/>
      <c r="G2" s="43"/>
      <c r="H2" s="43"/>
    </row>
    <row r="3" spans="1:9" x14ac:dyDescent="0.3">
      <c r="B3" s="41"/>
      <c r="C3" s="41"/>
      <c r="D3" s="41"/>
      <c r="E3" s="41"/>
      <c r="F3" s="41"/>
      <c r="G3" s="43"/>
      <c r="H3" s="43"/>
      <c r="I3" s="44"/>
    </row>
    <row r="4" spans="1:9" x14ac:dyDescent="0.3">
      <c r="B4" s="41"/>
      <c r="C4" s="41"/>
      <c r="D4" s="41"/>
      <c r="E4" s="41"/>
      <c r="F4" s="41"/>
      <c r="G4" s="43"/>
      <c r="H4" s="43"/>
      <c r="I4" s="43"/>
    </row>
    <row r="5" spans="1:9" x14ac:dyDescent="0.3">
      <c r="B5" s="47" t="s">
        <v>233</v>
      </c>
      <c r="C5" s="41"/>
      <c r="D5" s="41"/>
      <c r="E5" s="41"/>
      <c r="F5" s="41"/>
      <c r="G5" s="43"/>
      <c r="H5" s="43"/>
      <c r="I5" s="43"/>
    </row>
    <row r="6" spans="1:9" ht="15.75" customHeight="1" x14ac:dyDescent="0.3">
      <c r="B6" s="344" t="s">
        <v>234</v>
      </c>
      <c r="C6" s="344"/>
      <c r="D6" s="344"/>
      <c r="E6" s="344"/>
      <c r="F6" s="344"/>
    </row>
    <row r="7" spans="1:9" ht="14.25" customHeight="1" x14ac:dyDescent="0.3">
      <c r="B7" s="345" t="s">
        <v>235</v>
      </c>
      <c r="C7" s="345"/>
      <c r="D7" s="345"/>
      <c r="E7" s="345"/>
      <c r="F7" s="345"/>
    </row>
    <row r="8" spans="1:9" ht="14.25" customHeight="1" x14ac:dyDescent="0.3">
      <c r="B8" s="49" t="s">
        <v>236</v>
      </c>
      <c r="C8" s="49"/>
      <c r="F8" s="48"/>
    </row>
    <row r="9" spans="1:9" ht="14.25" customHeight="1" x14ac:dyDescent="0.3">
      <c r="B9" s="345" t="s">
        <v>707</v>
      </c>
      <c r="C9" s="345"/>
      <c r="D9" s="345"/>
      <c r="E9" s="345"/>
      <c r="F9" s="48"/>
    </row>
    <row r="10" spans="1:9" x14ac:dyDescent="0.3">
      <c r="B10" s="345" t="s">
        <v>706</v>
      </c>
      <c r="C10" s="345"/>
      <c r="D10" s="345"/>
      <c r="E10" s="345"/>
      <c r="F10" s="345"/>
    </row>
    <row r="11" spans="1:9" ht="20.399999999999999" x14ac:dyDescent="0.35">
      <c r="A11" s="346" t="s">
        <v>0</v>
      </c>
      <c r="B11" s="346"/>
      <c r="C11" s="346"/>
      <c r="D11" s="346"/>
      <c r="E11" s="346"/>
      <c r="F11" s="346"/>
      <c r="G11" s="346"/>
      <c r="H11" s="346"/>
      <c r="I11" s="346"/>
    </row>
    <row r="12" spans="1:9" x14ac:dyDescent="0.3">
      <c r="A12" s="50"/>
      <c r="B12" s="50"/>
      <c r="C12" s="50"/>
      <c r="D12" s="50"/>
      <c r="E12" s="50"/>
      <c r="F12" s="50"/>
      <c r="G12" s="51"/>
      <c r="H12" s="51"/>
      <c r="I12" s="51"/>
    </row>
    <row r="13" spans="1:9" ht="18" x14ac:dyDescent="0.35">
      <c r="A13" s="343" t="s">
        <v>710</v>
      </c>
      <c r="B13" s="343"/>
      <c r="C13" s="343"/>
      <c r="D13" s="343"/>
      <c r="E13" s="343"/>
      <c r="F13" s="343"/>
      <c r="G13" s="343"/>
      <c r="H13" s="343"/>
      <c r="I13" s="343"/>
    </row>
    <row r="14" spans="1:9" ht="18" x14ac:dyDescent="0.35">
      <c r="A14" s="343" t="s">
        <v>117</v>
      </c>
      <c r="B14" s="343"/>
      <c r="C14" s="343"/>
      <c r="D14" s="343"/>
      <c r="E14" s="343"/>
      <c r="F14" s="343"/>
      <c r="G14" s="343"/>
      <c r="H14" s="343"/>
      <c r="I14" s="343"/>
    </row>
    <row r="16" spans="1:9" ht="15.6" x14ac:dyDescent="0.3">
      <c r="A16" s="349" t="s">
        <v>118</v>
      </c>
      <c r="B16" s="349"/>
      <c r="C16" s="349"/>
      <c r="D16" s="349"/>
      <c r="E16" s="349"/>
      <c r="F16" s="349"/>
      <c r="G16" s="349"/>
      <c r="H16" s="349"/>
      <c r="I16" s="349"/>
    </row>
    <row r="18" spans="1:11" ht="15.6" x14ac:dyDescent="0.3">
      <c r="A18" s="349" t="s">
        <v>10</v>
      </c>
      <c r="B18" s="349"/>
      <c r="C18" s="349"/>
      <c r="D18" s="349"/>
      <c r="E18" s="349"/>
      <c r="F18" s="349"/>
      <c r="G18" s="349"/>
      <c r="H18" s="349"/>
      <c r="I18" s="349"/>
    </row>
    <row r="22" spans="1:11" ht="14.4" x14ac:dyDescent="0.3">
      <c r="B22" s="52"/>
      <c r="C22" s="52"/>
      <c r="D22" s="52"/>
      <c r="E22" s="52"/>
      <c r="F22" s="52"/>
      <c r="G22" s="53"/>
      <c r="H22" s="53"/>
      <c r="I22" s="53"/>
    </row>
    <row r="23" spans="1:11" ht="14.4" x14ac:dyDescent="0.3">
      <c r="B23" s="52"/>
      <c r="C23" s="52"/>
      <c r="D23" s="52"/>
      <c r="E23" s="52"/>
      <c r="F23" s="52"/>
      <c r="G23" s="53"/>
      <c r="H23" s="53"/>
      <c r="I23" s="53"/>
    </row>
    <row r="24" spans="1:11" x14ac:dyDescent="0.3">
      <c r="G24" s="106"/>
      <c r="H24" s="107"/>
    </row>
    <row r="26" spans="1:11" x14ac:dyDescent="0.3">
      <c r="G26" s="54" t="s">
        <v>27</v>
      </c>
      <c r="H26" s="54" t="s">
        <v>41</v>
      </c>
      <c r="I26" s="54" t="s">
        <v>45</v>
      </c>
    </row>
    <row r="28" spans="1:11" x14ac:dyDescent="0.3">
      <c r="B28" s="45" t="s">
        <v>7</v>
      </c>
      <c r="I28" s="61">
        <f>SUM(G28:H28)</f>
        <v>0</v>
      </c>
    </row>
    <row r="30" spans="1:11" ht="15.6" x14ac:dyDescent="0.3">
      <c r="B30" s="55" t="s">
        <v>441</v>
      </c>
      <c r="G30" s="46">
        <f>Építészet!H47</f>
        <v>0</v>
      </c>
      <c r="H30" s="46">
        <f>Építészet!I47</f>
        <v>0</v>
      </c>
      <c r="I30" s="61">
        <f>SUM(G30:H30)</f>
        <v>0</v>
      </c>
      <c r="K30" s="310"/>
    </row>
    <row r="31" spans="1:11" x14ac:dyDescent="0.3">
      <c r="B31" s="55"/>
      <c r="G31" s="64"/>
      <c r="I31" s="20"/>
    </row>
    <row r="32" spans="1:11" x14ac:dyDescent="0.3">
      <c r="B32" s="55" t="s">
        <v>678</v>
      </c>
      <c r="G32" s="46">
        <f>Öltözőépület_bútorozás!K73</f>
        <v>0</v>
      </c>
      <c r="H32" s="46">
        <f>Öltözőépület_bútorozás!L73</f>
        <v>0</v>
      </c>
      <c r="I32" s="61">
        <f>SUM(G32:H32)</f>
        <v>0</v>
      </c>
    </row>
    <row r="33" spans="2:11" x14ac:dyDescent="0.3">
      <c r="B33" s="55"/>
      <c r="I33" s="61"/>
    </row>
    <row r="34" spans="2:11" x14ac:dyDescent="0.3">
      <c r="B34" s="55" t="s">
        <v>36</v>
      </c>
      <c r="G34" s="46">
        <v>0</v>
      </c>
      <c r="H34" s="46">
        <v>0</v>
      </c>
      <c r="I34" s="61">
        <v>0</v>
      </c>
    </row>
    <row r="35" spans="2:11" x14ac:dyDescent="0.3">
      <c r="B35" s="55"/>
      <c r="I35" s="61"/>
    </row>
    <row r="36" spans="2:11" ht="15.6" x14ac:dyDescent="0.3">
      <c r="B36" s="308" t="s">
        <v>1</v>
      </c>
      <c r="C36" s="55"/>
      <c r="G36" s="46">
        <f>Elektromos!H88</f>
        <v>0</v>
      </c>
      <c r="H36" s="46">
        <f>Elektromos!I88</f>
        <v>0</v>
      </c>
      <c r="I36" s="61">
        <f>G36+H36</f>
        <v>0</v>
      </c>
      <c r="K36" s="310"/>
    </row>
    <row r="37" spans="2:11" x14ac:dyDescent="0.3">
      <c r="B37" s="55"/>
      <c r="I37" s="61"/>
    </row>
    <row r="38" spans="2:11" x14ac:dyDescent="0.3">
      <c r="B38" s="55" t="s">
        <v>161</v>
      </c>
      <c r="G38" s="46">
        <v>0</v>
      </c>
      <c r="H38" s="46">
        <v>0</v>
      </c>
      <c r="I38" s="61">
        <f>G38+H38</f>
        <v>0</v>
      </c>
    </row>
    <row r="39" spans="2:11" x14ac:dyDescent="0.3">
      <c r="B39" s="55"/>
      <c r="I39" s="61"/>
    </row>
    <row r="40" spans="2:11" x14ac:dyDescent="0.3">
      <c r="B40" s="56" t="s">
        <v>37</v>
      </c>
      <c r="C40" s="57"/>
      <c r="D40" s="57"/>
      <c r="E40" s="57"/>
      <c r="F40" s="57"/>
      <c r="I40" s="61">
        <f>G40+H40</f>
        <v>0</v>
      </c>
    </row>
    <row r="41" spans="2:11" x14ac:dyDescent="0.3">
      <c r="B41" s="58"/>
      <c r="C41" s="58"/>
      <c r="D41" s="58"/>
      <c r="E41" s="58"/>
      <c r="F41" s="58"/>
      <c r="G41" s="59"/>
      <c r="H41" s="59"/>
      <c r="I41" s="59"/>
    </row>
    <row r="42" spans="2:11" ht="14.4" x14ac:dyDescent="0.3">
      <c r="F42" s="60" t="s">
        <v>12</v>
      </c>
      <c r="G42" s="61">
        <f>SUM(G30:G41)</f>
        <v>0</v>
      </c>
      <c r="H42" s="61">
        <f>SUM(H30:H41)</f>
        <v>0</v>
      </c>
      <c r="I42" s="320">
        <f>SUM(G42:H42)</f>
        <v>0</v>
      </c>
    </row>
    <row r="44" spans="2:11" x14ac:dyDescent="0.3">
      <c r="F44" s="62" t="s">
        <v>11</v>
      </c>
      <c r="I44" s="46">
        <f>ROUND(I42*0.27,)</f>
        <v>0</v>
      </c>
    </row>
    <row r="45" spans="2:11" ht="14.4" x14ac:dyDescent="0.3">
      <c r="F45" s="60" t="s">
        <v>32</v>
      </c>
      <c r="I45" s="264">
        <f>I44+I42</f>
        <v>0</v>
      </c>
    </row>
    <row r="47" spans="2:11" ht="15.6" x14ac:dyDescent="0.3">
      <c r="B47" s="45" t="s">
        <v>704</v>
      </c>
      <c r="F47" s="46"/>
      <c r="H47" s="45"/>
      <c r="J47" s="339"/>
    </row>
    <row r="48" spans="2:11" ht="15.6" x14ac:dyDescent="0.3">
      <c r="B48" s="240"/>
      <c r="C48" s="240"/>
      <c r="D48" s="240"/>
      <c r="E48" s="348" t="s">
        <v>12</v>
      </c>
      <c r="F48" s="348"/>
      <c r="G48" s="61">
        <f>'Térköves parkoló'!H29</f>
        <v>0</v>
      </c>
      <c r="H48" s="61">
        <f>'Térköves parkoló'!I29</f>
        <v>0</v>
      </c>
      <c r="I48" s="320">
        <f>SUM(G48:H48)</f>
        <v>0</v>
      </c>
      <c r="K48" s="310"/>
    </row>
    <row r="49" spans="1:11" ht="14.4" x14ac:dyDescent="0.3">
      <c r="B49" s="240"/>
      <c r="C49" s="240"/>
      <c r="D49" s="240"/>
      <c r="E49" s="240"/>
      <c r="F49" s="241"/>
      <c r="G49" s="241"/>
      <c r="H49" s="240"/>
    </row>
    <row r="50" spans="1:11" ht="14.4" x14ac:dyDescent="0.3">
      <c r="B50" s="240"/>
      <c r="C50" s="240"/>
      <c r="D50" s="240"/>
      <c r="E50" s="240"/>
      <c r="F50" s="62" t="s">
        <v>11</v>
      </c>
      <c r="G50" s="241"/>
      <c r="H50" s="240"/>
      <c r="I50" s="46">
        <f>I48*0.27</f>
        <v>0</v>
      </c>
    </row>
    <row r="51" spans="1:11" ht="14.4" x14ac:dyDescent="0.3">
      <c r="B51" s="240"/>
      <c r="C51" s="240"/>
      <c r="D51" s="240"/>
      <c r="E51" s="240"/>
      <c r="F51" s="60" t="s">
        <v>32</v>
      </c>
      <c r="G51" s="241"/>
      <c r="H51" s="240"/>
      <c r="I51" s="264">
        <f>I48*1.27</f>
        <v>0</v>
      </c>
    </row>
    <row r="52" spans="1:11" ht="14.4" x14ac:dyDescent="0.3">
      <c r="B52" s="240"/>
      <c r="C52" s="240"/>
      <c r="D52" s="240"/>
      <c r="E52" s="240"/>
      <c r="F52" s="62"/>
      <c r="G52" s="241"/>
      <c r="H52" s="240"/>
    </row>
    <row r="53" spans="1:11" ht="15.6" x14ac:dyDescent="0.3">
      <c r="B53" s="45" t="s">
        <v>705</v>
      </c>
      <c r="F53" s="46"/>
      <c r="H53" s="45"/>
      <c r="J53" s="339"/>
    </row>
    <row r="54" spans="1:11" ht="15.6" x14ac:dyDescent="0.3">
      <c r="B54" s="240"/>
      <c r="C54" s="240"/>
      <c r="D54" s="240"/>
      <c r="E54" s="348" t="s">
        <v>12</v>
      </c>
      <c r="F54" s="348"/>
      <c r="G54" s="61">
        <f>'Közmű bekötés'!H15</f>
        <v>0</v>
      </c>
      <c r="H54" s="61">
        <f>'Közmű bekötés'!I15</f>
        <v>0</v>
      </c>
      <c r="I54" s="320">
        <f>SUM(G54:H54)</f>
        <v>0</v>
      </c>
      <c r="K54" s="310"/>
    </row>
    <row r="55" spans="1:11" ht="14.4" x14ac:dyDescent="0.3">
      <c r="B55" s="240"/>
      <c r="C55" s="240"/>
      <c r="D55" s="240"/>
      <c r="E55" s="240"/>
      <c r="F55" s="241"/>
      <c r="G55" s="241"/>
      <c r="H55" s="240"/>
    </row>
    <row r="56" spans="1:11" ht="14.4" x14ac:dyDescent="0.3">
      <c r="B56" s="240"/>
      <c r="C56" s="240"/>
      <c r="D56" s="240"/>
      <c r="E56" s="240"/>
      <c r="F56" s="62" t="s">
        <v>11</v>
      </c>
      <c r="G56" s="241"/>
      <c r="H56" s="240"/>
      <c r="I56" s="46">
        <f>I54*0.27</f>
        <v>0</v>
      </c>
    </row>
    <row r="57" spans="1:11" ht="14.4" x14ac:dyDescent="0.3">
      <c r="B57" s="240"/>
      <c r="C57" s="240"/>
      <c r="D57" s="240"/>
      <c r="E57" s="240"/>
      <c r="F57" s="60" t="s">
        <v>32</v>
      </c>
      <c r="G57" s="241"/>
      <c r="H57" s="240"/>
      <c r="I57" s="264">
        <f>I54*1.27</f>
        <v>0</v>
      </c>
    </row>
    <row r="58" spans="1:11" ht="14.4" x14ac:dyDescent="0.3">
      <c r="B58" s="240"/>
      <c r="C58" s="240"/>
      <c r="D58" s="240"/>
      <c r="E58" s="240"/>
      <c r="F58" s="62"/>
      <c r="G58" s="241"/>
      <c r="H58" s="240"/>
    </row>
    <row r="59" spans="1:11" ht="14.4" x14ac:dyDescent="0.3">
      <c r="B59" s="347" t="s">
        <v>708</v>
      </c>
      <c r="C59" s="347"/>
      <c r="D59" s="347"/>
      <c r="E59" s="347"/>
      <c r="F59" s="347"/>
      <c r="G59" s="347"/>
      <c r="H59" s="240"/>
      <c r="I59" s="45"/>
    </row>
    <row r="60" spans="1:11" ht="15.6" x14ac:dyDescent="0.3">
      <c r="B60" s="240"/>
      <c r="C60" s="240"/>
      <c r="D60" s="240"/>
      <c r="E60" s="348" t="s">
        <v>12</v>
      </c>
      <c r="F60" s="348"/>
      <c r="G60" s="241"/>
      <c r="H60" s="240"/>
      <c r="I60" s="320">
        <f>Pályavilágítás!F13</f>
        <v>0</v>
      </c>
      <c r="J60" s="339"/>
    </row>
    <row r="61" spans="1:11" ht="14.4" x14ac:dyDescent="0.3">
      <c r="B61" s="240"/>
      <c r="C61" s="240"/>
      <c r="D61" s="240"/>
      <c r="E61" s="240"/>
      <c r="F61" s="62"/>
      <c r="G61" s="241"/>
      <c r="H61" s="240"/>
      <c r="I61" s="61"/>
    </row>
    <row r="62" spans="1:11" ht="14.4" x14ac:dyDescent="0.3">
      <c r="B62" s="240"/>
      <c r="C62" s="240"/>
      <c r="D62" s="240"/>
      <c r="E62" s="240"/>
      <c r="F62" s="62" t="s">
        <v>11</v>
      </c>
      <c r="G62" s="241"/>
      <c r="H62" s="240"/>
      <c r="I62" s="46">
        <f>I60*0.27</f>
        <v>0</v>
      </c>
    </row>
    <row r="63" spans="1:11" ht="14.4" x14ac:dyDescent="0.3">
      <c r="B63" s="240"/>
      <c r="C63" s="240"/>
      <c r="D63" s="240"/>
      <c r="E63" s="240"/>
      <c r="F63" s="60" t="s">
        <v>32</v>
      </c>
      <c r="G63" s="45"/>
      <c r="H63" s="340"/>
      <c r="I63" s="264">
        <f>I60*1.27</f>
        <v>0</v>
      </c>
    </row>
    <row r="64" spans="1:11" ht="14.4" x14ac:dyDescent="0.3">
      <c r="A64" s="321"/>
      <c r="B64" s="322"/>
      <c r="C64" s="322"/>
      <c r="D64" s="322"/>
      <c r="E64" s="322"/>
      <c r="F64" s="323"/>
      <c r="G64" s="324"/>
      <c r="H64" s="107"/>
      <c r="I64" s="325"/>
    </row>
    <row r="65" spans="2:9" ht="14.4" x14ac:dyDescent="0.3">
      <c r="B65" s="240"/>
      <c r="C65" s="240"/>
      <c r="D65" s="240"/>
      <c r="E65" s="240" t="s">
        <v>694</v>
      </c>
      <c r="F65" s="240"/>
      <c r="G65" s="45"/>
      <c r="H65" s="240"/>
      <c r="I65" s="241">
        <f>I60+I54+I42+I48</f>
        <v>0</v>
      </c>
    </row>
    <row r="66" spans="2:9" ht="14.4" x14ac:dyDescent="0.3">
      <c r="B66" s="240"/>
      <c r="C66" s="240"/>
      <c r="D66" s="240"/>
      <c r="E66" s="326" t="s">
        <v>695</v>
      </c>
      <c r="F66" s="241"/>
      <c r="G66" s="241"/>
      <c r="H66" s="240"/>
      <c r="I66" s="327">
        <f>I65*1.27</f>
        <v>0</v>
      </c>
    </row>
    <row r="67" spans="2:9" x14ac:dyDescent="0.3">
      <c r="B67" s="63" t="s">
        <v>47</v>
      </c>
    </row>
    <row r="68" spans="2:9" x14ac:dyDescent="0.3">
      <c r="B68" s="63" t="s">
        <v>46</v>
      </c>
    </row>
    <row r="69" spans="2:9" ht="12.75" customHeight="1" x14ac:dyDescent="0.3">
      <c r="B69" s="63" t="s">
        <v>43</v>
      </c>
    </row>
    <row r="70" spans="2:9" ht="12.75" customHeight="1" x14ac:dyDescent="0.3">
      <c r="B70" s="63" t="s">
        <v>44</v>
      </c>
    </row>
    <row r="71" spans="2:9" ht="12.75" customHeight="1" x14ac:dyDescent="0.3">
      <c r="B71" s="63" t="s">
        <v>42</v>
      </c>
    </row>
    <row r="72" spans="2:9" ht="12.75" customHeight="1" x14ac:dyDescent="0.3">
      <c r="B72" s="63" t="s">
        <v>54</v>
      </c>
    </row>
    <row r="73" spans="2:9" ht="12.75" customHeight="1" x14ac:dyDescent="0.3">
      <c r="B73" s="63" t="s">
        <v>72</v>
      </c>
    </row>
    <row r="74" spans="2:9" ht="12.75" customHeight="1" x14ac:dyDescent="0.3">
      <c r="G74" s="45"/>
      <c r="H74" s="45"/>
      <c r="I74" s="45"/>
    </row>
    <row r="75" spans="2:9" ht="12.75" customHeight="1" x14ac:dyDescent="0.3">
      <c r="G75" s="45"/>
      <c r="H75" s="45"/>
      <c r="I75" s="45"/>
    </row>
    <row r="76" spans="2:9" x14ac:dyDescent="0.3">
      <c r="G76" s="45"/>
      <c r="H76" s="45"/>
      <c r="I76" s="45"/>
    </row>
    <row r="77" spans="2:9" x14ac:dyDescent="0.3">
      <c r="G77" s="45"/>
      <c r="H77" s="45"/>
      <c r="I77" s="45"/>
    </row>
    <row r="78" spans="2:9" x14ac:dyDescent="0.3">
      <c r="G78" s="45"/>
      <c r="H78" s="45"/>
      <c r="I78" s="45"/>
    </row>
  </sheetData>
  <mergeCells count="13">
    <mergeCell ref="B59:G59"/>
    <mergeCell ref="E60:F60"/>
    <mergeCell ref="E54:F54"/>
    <mergeCell ref="A14:I14"/>
    <mergeCell ref="A16:I16"/>
    <mergeCell ref="A18:I18"/>
    <mergeCell ref="E48:F48"/>
    <mergeCell ref="A13:I13"/>
    <mergeCell ref="B6:F6"/>
    <mergeCell ref="B7:F7"/>
    <mergeCell ref="B9:E9"/>
    <mergeCell ref="B10:F10"/>
    <mergeCell ref="A11:I11"/>
  </mergeCells>
  <printOptions horizontalCentered="1"/>
  <pageMargins left="0.78740157480314965" right="0.78740157480314965" top="0.78740157480314965" bottom="0.78740157480314965" header="0.51181102362204722" footer="0.51181102362204722"/>
  <pageSetup paperSize="9" scale="69" orientation="portrait" r:id="rId1"/>
  <headerFooter>
    <oddFooter>&amp;C&amp;8&amp;P&amp;R&amp;8&amp;F</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298"/>
  <sheetViews>
    <sheetView topLeftCell="A269" zoomScale="85" zoomScaleNormal="85" zoomScaleSheetLayoutView="85" zoomScalePageLayoutView="70" workbookViewId="0">
      <selection activeCell="H281" sqref="H281"/>
    </sheetView>
  </sheetViews>
  <sheetFormatPr defaultColWidth="9.109375" defaultRowHeight="13.8" x14ac:dyDescent="0.25"/>
  <cols>
    <col min="1" max="1" width="3.5546875" style="22" customWidth="1"/>
    <col min="2" max="2" width="12.109375" style="23" customWidth="1"/>
    <col min="3" max="3" width="40.6640625" style="7" customWidth="1"/>
    <col min="4" max="4" width="7.109375" style="2" customWidth="1"/>
    <col min="5" max="5" width="5" style="2" customWidth="1"/>
    <col min="6" max="6" width="9.109375" style="1" customWidth="1"/>
    <col min="7" max="7" width="10.44140625" style="1" bestFit="1" customWidth="1"/>
    <col min="8" max="8" width="10.6640625" style="1" customWidth="1"/>
    <col min="9" max="9" width="10.109375" style="1" bestFit="1" customWidth="1"/>
    <col min="10" max="10" width="11.109375" style="1" bestFit="1" customWidth="1"/>
    <col min="11" max="16384" width="9.109375" style="2"/>
  </cols>
  <sheetData>
    <row r="1" spans="1:10" s="8" customFormat="1" x14ac:dyDescent="0.3">
      <c r="A1" s="8" t="s">
        <v>114</v>
      </c>
      <c r="F1" s="14"/>
      <c r="G1" s="14"/>
      <c r="H1" s="14"/>
      <c r="I1" s="14"/>
      <c r="J1" s="15">
        <f>[2]Főösszesítő!I1</f>
        <v>0</v>
      </c>
    </row>
    <row r="2" spans="1:10" s="8" customFormat="1" x14ac:dyDescent="0.3">
      <c r="A2" s="8" t="s">
        <v>115</v>
      </c>
      <c r="F2" s="14"/>
      <c r="G2" s="14"/>
      <c r="H2" s="14"/>
      <c r="I2" s="14"/>
      <c r="J2" s="15"/>
    </row>
    <row r="3" spans="1:10" s="8" customFormat="1" x14ac:dyDescent="0.3">
      <c r="F3" s="14"/>
      <c r="G3" s="14"/>
      <c r="H3" s="14"/>
      <c r="I3" s="14"/>
      <c r="J3" s="15"/>
    </row>
    <row r="4" spans="1:10" s="8" customFormat="1" x14ac:dyDescent="0.3">
      <c r="F4" s="14"/>
      <c r="G4" s="14"/>
      <c r="H4" s="14"/>
      <c r="I4" s="14"/>
      <c r="J4" s="14"/>
    </row>
    <row r="5" spans="1:10" s="8" customFormat="1" x14ac:dyDescent="0.3">
      <c r="F5" s="14"/>
      <c r="G5" s="14"/>
      <c r="H5" s="14"/>
      <c r="I5" s="14"/>
      <c r="J5" s="14"/>
    </row>
    <row r="6" spans="1:10" s="8" customFormat="1" x14ac:dyDescent="0.3">
      <c r="A6" s="6"/>
      <c r="B6" s="6"/>
      <c r="F6" s="14"/>
      <c r="G6" s="14"/>
      <c r="H6" s="14"/>
      <c r="I6" s="14"/>
      <c r="J6" s="14"/>
    </row>
    <row r="7" spans="1:10" s="8" customFormat="1" x14ac:dyDescent="0.3">
      <c r="A7" s="6"/>
      <c r="B7" s="6"/>
      <c r="F7" s="14"/>
      <c r="G7" s="14"/>
      <c r="H7" s="14"/>
      <c r="I7" s="14"/>
      <c r="J7" s="14"/>
    </row>
    <row r="8" spans="1:10" s="8" customFormat="1" ht="20.399999999999999" x14ac:dyDescent="0.35">
      <c r="A8" s="356" t="s">
        <v>4</v>
      </c>
      <c r="B8" s="356"/>
      <c r="C8" s="356"/>
      <c r="D8" s="356"/>
      <c r="E8" s="356"/>
      <c r="F8" s="356"/>
      <c r="G8" s="356"/>
      <c r="H8" s="356"/>
      <c r="I8" s="356"/>
      <c r="J8" s="356"/>
    </row>
    <row r="9" spans="1:10" s="8" customFormat="1" x14ac:dyDescent="0.3"/>
    <row r="10" spans="1:10" s="8" customFormat="1" ht="18" x14ac:dyDescent="0.35">
      <c r="A10" s="354" t="s">
        <v>116</v>
      </c>
      <c r="B10" s="354"/>
      <c r="C10" s="354"/>
      <c r="D10" s="354"/>
      <c r="E10" s="354"/>
      <c r="F10" s="354"/>
      <c r="G10" s="354"/>
      <c r="H10" s="354"/>
      <c r="I10" s="354"/>
      <c r="J10" s="354"/>
    </row>
    <row r="11" spans="1:10" s="8" customFormat="1" ht="18" x14ac:dyDescent="0.35">
      <c r="A11" s="354" t="s">
        <v>117</v>
      </c>
      <c r="B11" s="354"/>
      <c r="C11" s="354"/>
      <c r="D11" s="354"/>
      <c r="E11" s="354"/>
      <c r="F11" s="354"/>
      <c r="G11" s="354"/>
      <c r="H11" s="354"/>
      <c r="I11" s="354"/>
      <c r="J11" s="354"/>
    </row>
    <row r="12" spans="1:10" s="8" customFormat="1" x14ac:dyDescent="0.3">
      <c r="A12" s="6"/>
      <c r="B12" s="6"/>
      <c r="F12" s="14"/>
      <c r="G12" s="14"/>
      <c r="H12" s="14"/>
      <c r="I12" s="14"/>
      <c r="J12" s="14"/>
    </row>
    <row r="13" spans="1:10" s="8" customFormat="1" ht="15.6" x14ac:dyDescent="0.3">
      <c r="A13" s="350" t="s">
        <v>442</v>
      </c>
      <c r="B13" s="350"/>
      <c r="C13" s="350"/>
      <c r="D13" s="350"/>
      <c r="E13" s="350"/>
      <c r="F13" s="350"/>
      <c r="G13" s="350"/>
      <c r="H13" s="350"/>
      <c r="I13" s="350"/>
      <c r="J13" s="350"/>
    </row>
    <row r="14" spans="1:10" s="8" customFormat="1" x14ac:dyDescent="0.3">
      <c r="A14" s="6"/>
      <c r="B14" s="6"/>
      <c r="F14" s="14"/>
      <c r="G14" s="14"/>
      <c r="H14" s="14"/>
      <c r="I14" s="14"/>
      <c r="J14" s="14"/>
    </row>
    <row r="15" spans="1:10" s="8" customFormat="1" ht="15.6" x14ac:dyDescent="0.3">
      <c r="A15" s="357" t="s">
        <v>239</v>
      </c>
      <c r="B15" s="357"/>
      <c r="C15" s="357"/>
      <c r="D15" s="357"/>
      <c r="E15" s="357"/>
      <c r="F15" s="357"/>
      <c r="G15" s="357"/>
      <c r="H15" s="357"/>
      <c r="I15" s="357"/>
      <c r="J15" s="357"/>
    </row>
    <row r="16" spans="1:10" s="8" customFormat="1" ht="14.4" x14ac:dyDescent="0.3">
      <c r="A16" s="6"/>
      <c r="B16" s="31" t="s">
        <v>254</v>
      </c>
      <c r="C16" s="31"/>
      <c r="D16" s="31"/>
      <c r="E16" s="32"/>
      <c r="F16" s="32"/>
      <c r="G16" s="32"/>
      <c r="H16" s="14"/>
      <c r="I16" s="14"/>
    </row>
    <row r="17" spans="1:10" s="8" customFormat="1" ht="30" customHeight="1" x14ac:dyDescent="0.3">
      <c r="A17" s="6"/>
      <c r="B17" s="353" t="s">
        <v>232</v>
      </c>
      <c r="C17" s="353"/>
      <c r="D17" s="353"/>
      <c r="E17" s="353"/>
      <c r="F17" s="353"/>
      <c r="G17" s="353"/>
      <c r="H17" s="353"/>
      <c r="I17" s="353"/>
      <c r="J17" s="353"/>
    </row>
    <row r="18" spans="1:10" s="8" customFormat="1" ht="14.4" x14ac:dyDescent="0.3">
      <c r="A18" s="6"/>
      <c r="B18" s="109" t="s">
        <v>174</v>
      </c>
      <c r="C18" s="109"/>
      <c r="D18" s="33"/>
      <c r="E18" s="33"/>
      <c r="F18" s="33"/>
      <c r="G18" s="33"/>
      <c r="H18" s="6"/>
      <c r="I18" s="14"/>
    </row>
    <row r="19" spans="1:10" s="8" customFormat="1" ht="14.4" x14ac:dyDescent="0.3">
      <c r="A19" s="6"/>
      <c r="B19" s="351" t="s">
        <v>251</v>
      </c>
      <c r="C19" s="351"/>
      <c r="D19" s="351"/>
      <c r="E19" s="351"/>
      <c r="F19" s="351"/>
      <c r="G19" s="351"/>
      <c r="H19" s="14"/>
      <c r="I19" s="14"/>
    </row>
    <row r="20" spans="1:10" s="8" customFormat="1" ht="14.4" x14ac:dyDescent="0.3">
      <c r="A20" s="6"/>
      <c r="B20" s="351" t="s">
        <v>250</v>
      </c>
      <c r="C20" s="351"/>
      <c r="D20" s="351"/>
      <c r="E20" s="351"/>
      <c r="F20" s="351"/>
      <c r="G20" s="351"/>
      <c r="H20" s="14"/>
      <c r="I20" s="14"/>
    </row>
    <row r="21" spans="1:10" s="8" customFormat="1" ht="14.4" x14ac:dyDescent="0.3">
      <c r="A21" s="6"/>
      <c r="B21" s="31" t="s">
        <v>249</v>
      </c>
      <c r="C21" s="31"/>
      <c r="D21" s="31"/>
      <c r="E21" s="32"/>
      <c r="F21" s="32"/>
      <c r="G21" s="32"/>
      <c r="H21" s="14"/>
      <c r="I21" s="14"/>
    </row>
    <row r="22" spans="1:10" s="8" customFormat="1" ht="14.4" x14ac:dyDescent="0.3">
      <c r="A22" s="6"/>
      <c r="B22" s="31" t="s">
        <v>252</v>
      </c>
      <c r="C22" s="31"/>
      <c r="D22" s="31"/>
      <c r="E22" s="31"/>
      <c r="F22" s="32"/>
      <c r="G22" s="32"/>
      <c r="H22" s="14"/>
      <c r="I22" s="14"/>
    </row>
    <row r="23" spans="1:10" s="8" customFormat="1" ht="14.4" x14ac:dyDescent="0.3">
      <c r="A23" s="6"/>
      <c r="B23" s="108" t="s">
        <v>261</v>
      </c>
      <c r="C23" s="108"/>
      <c r="D23" s="108"/>
      <c r="E23" s="32"/>
      <c r="F23" s="32"/>
      <c r="G23" s="32"/>
      <c r="H23" s="14"/>
      <c r="I23" s="14"/>
    </row>
    <row r="24" spans="1:10" s="8" customFormat="1" ht="34.5" customHeight="1" x14ac:dyDescent="0.3">
      <c r="A24" s="6"/>
      <c r="B24" s="352" t="s">
        <v>253</v>
      </c>
      <c r="C24" s="352"/>
      <c r="D24" s="352"/>
      <c r="E24" s="352"/>
      <c r="F24" s="352"/>
      <c r="G24" s="352"/>
      <c r="H24" s="352"/>
      <c r="I24" s="352"/>
      <c r="J24" s="352"/>
    </row>
    <row r="25" spans="1:10" s="8" customFormat="1" ht="14.4" x14ac:dyDescent="0.3">
      <c r="A25" s="6"/>
      <c r="B25" s="31" t="s">
        <v>238</v>
      </c>
      <c r="C25" s="34"/>
      <c r="D25" s="34"/>
      <c r="E25" s="34"/>
      <c r="F25" s="34"/>
      <c r="G25" s="34"/>
      <c r="H25" s="14"/>
      <c r="I25" s="14"/>
    </row>
    <row r="26" spans="1:10" s="8" customFormat="1" ht="14.4" x14ac:dyDescent="0.3">
      <c r="A26" s="6"/>
      <c r="B26" s="31" t="s">
        <v>440</v>
      </c>
      <c r="C26" s="34"/>
      <c r="D26" s="34"/>
      <c r="E26" s="34"/>
      <c r="F26" s="34"/>
      <c r="G26" s="34"/>
      <c r="H26" s="14"/>
      <c r="I26" s="14"/>
    </row>
    <row r="27" spans="1:10" s="8" customFormat="1" ht="14.4" x14ac:dyDescent="0.3">
      <c r="A27" s="6"/>
      <c r="B27" s="31"/>
      <c r="C27" s="34"/>
      <c r="D27" s="34"/>
      <c r="E27" s="34"/>
      <c r="F27" s="34"/>
      <c r="G27" s="34"/>
      <c r="H27" s="14"/>
      <c r="I27" s="14"/>
    </row>
    <row r="28" spans="1:10" s="8" customFormat="1" ht="41.25" customHeight="1" x14ac:dyDescent="0.3">
      <c r="A28" s="6"/>
      <c r="B28" s="352" t="s">
        <v>675</v>
      </c>
      <c r="C28" s="352"/>
      <c r="D28" s="352"/>
      <c r="E28" s="352"/>
      <c r="F28" s="352"/>
      <c r="G28" s="352"/>
      <c r="H28" s="352"/>
      <c r="I28" s="352"/>
      <c r="J28" s="352"/>
    </row>
    <row r="29" spans="1:10" s="8" customFormat="1" x14ac:dyDescent="0.3">
      <c r="A29" s="6"/>
      <c r="B29" s="35" t="s">
        <v>262</v>
      </c>
      <c r="F29" s="14"/>
      <c r="G29" s="14"/>
      <c r="H29" s="14"/>
      <c r="I29" s="14"/>
      <c r="J29" s="14"/>
    </row>
    <row r="30" spans="1:10" s="8" customFormat="1" x14ac:dyDescent="0.3">
      <c r="A30" s="6"/>
      <c r="B30" s="6"/>
      <c r="F30" s="14"/>
      <c r="G30" s="14"/>
      <c r="H30" s="14"/>
      <c r="I30" s="14"/>
      <c r="J30" s="14"/>
    </row>
    <row r="31" spans="1:10" s="8" customFormat="1" x14ac:dyDescent="0.3">
      <c r="A31" s="6"/>
      <c r="B31" s="6"/>
      <c r="C31" s="16" t="s">
        <v>33</v>
      </c>
      <c r="F31" s="14"/>
      <c r="G31" s="14"/>
      <c r="H31" s="17" t="s">
        <v>2</v>
      </c>
      <c r="I31" s="17" t="s">
        <v>9</v>
      </c>
      <c r="J31" s="17" t="s">
        <v>39</v>
      </c>
    </row>
    <row r="32" spans="1:10" s="8" customFormat="1" x14ac:dyDescent="0.3">
      <c r="A32" s="6"/>
      <c r="B32" s="6"/>
      <c r="C32" s="10"/>
      <c r="D32" s="10"/>
      <c r="E32" s="10"/>
      <c r="F32" s="18"/>
      <c r="G32" s="18"/>
      <c r="H32" s="19"/>
      <c r="I32" s="19"/>
      <c r="J32" s="19"/>
    </row>
    <row r="33" spans="1:10" s="8" customFormat="1" ht="15" customHeight="1" x14ac:dyDescent="0.3">
      <c r="A33" s="6"/>
      <c r="B33" s="6"/>
      <c r="C33" s="8" t="s">
        <v>19</v>
      </c>
      <c r="F33" s="14"/>
      <c r="G33" s="14"/>
      <c r="H33" s="14">
        <f>H88</f>
        <v>0</v>
      </c>
      <c r="I33" s="14">
        <f>I88</f>
        <v>0</v>
      </c>
      <c r="J33" s="14">
        <f>J88</f>
        <v>0</v>
      </c>
    </row>
    <row r="34" spans="1:10" s="8" customFormat="1" ht="15" customHeight="1" x14ac:dyDescent="0.3">
      <c r="A34" s="6"/>
      <c r="B34" s="6"/>
      <c r="C34" s="8" t="s">
        <v>13</v>
      </c>
      <c r="F34" s="14"/>
      <c r="G34" s="14"/>
      <c r="H34" s="14">
        <f>H96</f>
        <v>0</v>
      </c>
      <c r="I34" s="14">
        <f>I96</f>
        <v>0</v>
      </c>
      <c r="J34" s="14">
        <f>J96</f>
        <v>0</v>
      </c>
    </row>
    <row r="35" spans="1:10" s="8" customFormat="1" ht="15" customHeight="1" x14ac:dyDescent="0.3">
      <c r="A35" s="6"/>
      <c r="B35" s="6"/>
      <c r="C35" s="8" t="s">
        <v>18</v>
      </c>
      <c r="F35" s="14"/>
      <c r="G35" s="14"/>
      <c r="H35" s="14">
        <f>H106</f>
        <v>0</v>
      </c>
      <c r="I35" s="14">
        <f>I106</f>
        <v>0</v>
      </c>
      <c r="J35" s="14">
        <f>J106</f>
        <v>0</v>
      </c>
    </row>
    <row r="36" spans="1:10" s="8" customFormat="1" ht="15" customHeight="1" x14ac:dyDescent="0.3">
      <c r="A36" s="6"/>
      <c r="B36" s="6"/>
      <c r="C36" s="8" t="s">
        <v>14</v>
      </c>
      <c r="F36" s="14"/>
      <c r="G36" s="15"/>
      <c r="H36" s="14">
        <f>H117</f>
        <v>0</v>
      </c>
      <c r="I36" s="14">
        <f>I117</f>
        <v>0</v>
      </c>
      <c r="J36" s="14">
        <f>J117</f>
        <v>0</v>
      </c>
    </row>
    <row r="37" spans="1:10" s="8" customFormat="1" ht="15" customHeight="1" x14ac:dyDescent="0.3">
      <c r="A37" s="6"/>
      <c r="B37" s="6"/>
      <c r="C37" s="13" t="s">
        <v>15</v>
      </c>
      <c r="F37" s="14"/>
      <c r="G37" s="14"/>
      <c r="H37" s="14">
        <f>H128</f>
        <v>0</v>
      </c>
      <c r="I37" s="14">
        <f>I128</f>
        <v>0</v>
      </c>
      <c r="J37" s="14">
        <f>J128</f>
        <v>0</v>
      </c>
    </row>
    <row r="38" spans="1:10" s="8" customFormat="1" ht="15" customHeight="1" x14ac:dyDescent="0.3">
      <c r="A38" s="6"/>
      <c r="B38" s="6"/>
      <c r="C38" s="13" t="s">
        <v>16</v>
      </c>
      <c r="F38" s="14"/>
      <c r="G38" s="14"/>
      <c r="H38" s="14">
        <f>H132</f>
        <v>0</v>
      </c>
      <c r="I38" s="14">
        <f>I132</f>
        <v>0</v>
      </c>
      <c r="J38" s="14">
        <f>J132</f>
        <v>0</v>
      </c>
    </row>
    <row r="39" spans="1:10" s="8" customFormat="1" ht="15" customHeight="1" x14ac:dyDescent="0.3">
      <c r="A39" s="6"/>
      <c r="B39" s="6"/>
      <c r="C39" s="8" t="s">
        <v>17</v>
      </c>
      <c r="F39" s="14"/>
      <c r="G39" s="14"/>
      <c r="H39" s="14">
        <f>H148</f>
        <v>0</v>
      </c>
      <c r="I39" s="14">
        <f>I148</f>
        <v>0</v>
      </c>
      <c r="J39" s="14">
        <f>J148</f>
        <v>0</v>
      </c>
    </row>
    <row r="40" spans="1:10" s="8" customFormat="1" ht="15" customHeight="1" x14ac:dyDescent="0.3">
      <c r="A40" s="6"/>
      <c r="B40" s="6"/>
      <c r="C40" s="13" t="s">
        <v>21</v>
      </c>
      <c r="F40" s="14"/>
      <c r="G40" s="14"/>
      <c r="H40" s="14">
        <f>H174</f>
        <v>0</v>
      </c>
      <c r="I40" s="14">
        <f>I174</f>
        <v>0</v>
      </c>
      <c r="J40" s="14">
        <f>J174</f>
        <v>0</v>
      </c>
    </row>
    <row r="41" spans="1:10" s="8" customFormat="1" ht="15" customHeight="1" x14ac:dyDescent="0.3">
      <c r="A41" s="6"/>
      <c r="B41" s="6"/>
      <c r="C41" s="8" t="s">
        <v>58</v>
      </c>
      <c r="F41" s="14"/>
      <c r="G41" s="14"/>
      <c r="H41" s="14">
        <f>H197</f>
        <v>0</v>
      </c>
      <c r="I41" s="14">
        <f>I197</f>
        <v>0</v>
      </c>
      <c r="J41" s="14">
        <f>J197</f>
        <v>0</v>
      </c>
    </row>
    <row r="42" spans="1:10" s="8" customFormat="1" ht="15" customHeight="1" x14ac:dyDescent="0.3">
      <c r="A42" s="6"/>
      <c r="B42" s="6"/>
      <c r="C42" s="13" t="s">
        <v>22</v>
      </c>
      <c r="F42" s="14"/>
      <c r="G42" s="14"/>
      <c r="H42" s="14">
        <f>H202</f>
        <v>0</v>
      </c>
      <c r="I42" s="14">
        <f>I202</f>
        <v>0</v>
      </c>
      <c r="J42" s="14">
        <f>J202</f>
        <v>0</v>
      </c>
    </row>
    <row r="43" spans="1:10" s="8" customFormat="1" ht="15" customHeight="1" x14ac:dyDescent="0.3">
      <c r="A43" s="6"/>
      <c r="B43" s="6"/>
      <c r="C43" s="8" t="s">
        <v>63</v>
      </c>
      <c r="F43" s="14"/>
      <c r="G43" s="14"/>
      <c r="H43" s="14">
        <f>H250</f>
        <v>0</v>
      </c>
      <c r="I43" s="14">
        <f>I250</f>
        <v>0</v>
      </c>
      <c r="J43" s="14">
        <f>J250</f>
        <v>0</v>
      </c>
    </row>
    <row r="44" spans="1:10" s="8" customFormat="1" ht="15" customHeight="1" x14ac:dyDescent="0.3">
      <c r="A44" s="6"/>
      <c r="B44" s="6"/>
      <c r="C44" s="8" t="s">
        <v>62</v>
      </c>
      <c r="F44" s="14"/>
      <c r="G44" s="14"/>
      <c r="H44" s="14">
        <f>H269</f>
        <v>0</v>
      </c>
      <c r="I44" s="14">
        <f>I269</f>
        <v>0</v>
      </c>
      <c r="J44" s="14">
        <f>J269</f>
        <v>0</v>
      </c>
    </row>
    <row r="45" spans="1:10" s="8" customFormat="1" ht="15" customHeight="1" x14ac:dyDescent="0.3">
      <c r="A45" s="6"/>
      <c r="B45" s="6"/>
      <c r="C45" s="8" t="s">
        <v>23</v>
      </c>
      <c r="F45" s="14"/>
      <c r="G45" s="14"/>
      <c r="H45" s="14">
        <f>H285</f>
        <v>0</v>
      </c>
      <c r="I45" s="14">
        <f>I285</f>
        <v>0</v>
      </c>
      <c r="J45" s="14">
        <f>J285</f>
        <v>0</v>
      </c>
    </row>
    <row r="46" spans="1:10" s="8" customFormat="1" x14ac:dyDescent="0.3">
      <c r="A46" s="6"/>
      <c r="B46" s="6"/>
      <c r="C46" s="10" t="s">
        <v>24</v>
      </c>
      <c r="D46" s="10"/>
      <c r="E46" s="10"/>
      <c r="F46" s="18"/>
      <c r="G46" s="18"/>
      <c r="H46" s="18">
        <f>H298</f>
        <v>0</v>
      </c>
      <c r="I46" s="18">
        <f>I298</f>
        <v>0</v>
      </c>
      <c r="J46" s="18">
        <f>H46+I46</f>
        <v>0</v>
      </c>
    </row>
    <row r="47" spans="1:10" s="8" customFormat="1" x14ac:dyDescent="0.3">
      <c r="A47" s="6"/>
      <c r="B47" s="6"/>
      <c r="F47" s="14"/>
      <c r="G47" s="14"/>
      <c r="H47" s="14">
        <f>SUM(H33:H46)</f>
        <v>0</v>
      </c>
      <c r="I47" s="14">
        <f>SUM(I33:I46)</f>
        <v>0</v>
      </c>
      <c r="J47" s="20">
        <f>SUM(J33:J46)</f>
        <v>0</v>
      </c>
    </row>
    <row r="48" spans="1:10" s="8" customFormat="1" x14ac:dyDescent="0.3">
      <c r="A48" s="6"/>
      <c r="B48" s="6"/>
      <c r="F48" s="14"/>
      <c r="G48" s="14"/>
      <c r="H48" s="14"/>
      <c r="I48" s="14"/>
      <c r="J48" s="14"/>
    </row>
    <row r="49" spans="1:10" s="8" customFormat="1" x14ac:dyDescent="0.3">
      <c r="A49" s="6"/>
      <c r="B49" s="6"/>
      <c r="C49" s="8" t="s">
        <v>435</v>
      </c>
      <c r="F49" s="14"/>
      <c r="G49" s="14"/>
      <c r="H49" s="14">
        <v>31498782</v>
      </c>
      <c r="I49" s="14">
        <v>2385000</v>
      </c>
      <c r="J49" s="20">
        <f>H49+I49</f>
        <v>33883782</v>
      </c>
    </row>
    <row r="50" spans="1:10" s="8" customFormat="1" x14ac:dyDescent="0.3">
      <c r="A50" s="6"/>
      <c r="B50" s="6"/>
      <c r="C50" s="10"/>
      <c r="D50" s="10"/>
      <c r="E50" s="10"/>
      <c r="F50" s="18"/>
      <c r="G50" s="18"/>
      <c r="H50" s="18"/>
      <c r="I50" s="18"/>
      <c r="J50" s="18"/>
    </row>
    <row r="51" spans="1:10" s="8" customFormat="1" x14ac:dyDescent="0.3">
      <c r="A51" s="6"/>
      <c r="B51" s="6"/>
      <c r="C51" s="16" t="s">
        <v>12</v>
      </c>
      <c r="F51" s="14"/>
      <c r="G51" s="14"/>
      <c r="H51" s="20"/>
      <c r="I51" s="20"/>
      <c r="J51" s="20"/>
    </row>
    <row r="52" spans="1:10" s="8" customFormat="1" x14ac:dyDescent="0.3">
      <c r="A52" s="6"/>
      <c r="B52" s="6"/>
      <c r="F52" s="14"/>
      <c r="G52" s="14"/>
      <c r="H52" s="14"/>
      <c r="I52" s="14"/>
      <c r="J52" s="14"/>
    </row>
    <row r="53" spans="1:10" s="8" customFormat="1" x14ac:dyDescent="0.3">
      <c r="A53" s="21" t="s">
        <v>114</v>
      </c>
      <c r="B53" s="21"/>
      <c r="F53" s="14"/>
      <c r="G53" s="14"/>
      <c r="H53" s="14"/>
      <c r="I53" s="14"/>
      <c r="J53" s="9"/>
    </row>
    <row r="54" spans="1:10" s="8" customFormat="1" x14ac:dyDescent="0.3">
      <c r="A54" s="21" t="s">
        <v>115</v>
      </c>
      <c r="B54" s="21"/>
      <c r="F54" s="14"/>
      <c r="G54" s="14"/>
      <c r="H54" s="14"/>
      <c r="I54" s="14"/>
      <c r="J54" s="15"/>
    </row>
    <row r="55" spans="1:10" s="8" customFormat="1" x14ac:dyDescent="0.3">
      <c r="A55" s="21"/>
      <c r="B55" s="21"/>
      <c r="F55" s="14"/>
      <c r="G55" s="14"/>
      <c r="H55" s="14"/>
      <c r="I55" s="14"/>
      <c r="J55" s="15"/>
    </row>
    <row r="56" spans="1:10" s="8" customFormat="1" x14ac:dyDescent="0.3">
      <c r="A56" s="21"/>
      <c r="B56" s="21"/>
      <c r="F56" s="14"/>
      <c r="G56" s="14"/>
      <c r="H56" s="14"/>
      <c r="I56" s="14"/>
      <c r="J56" s="14"/>
    </row>
    <row r="57" spans="1:10" s="8" customFormat="1" x14ac:dyDescent="0.3">
      <c r="A57" s="21"/>
      <c r="B57" s="21"/>
      <c r="F57" s="14"/>
      <c r="G57" s="14"/>
      <c r="H57" s="14"/>
      <c r="I57" s="14"/>
      <c r="J57" s="14"/>
    </row>
    <row r="58" spans="1:10" s="8" customFormat="1" x14ac:dyDescent="0.3">
      <c r="A58" s="6"/>
      <c r="B58" s="6"/>
      <c r="F58" s="14"/>
      <c r="G58" s="14"/>
      <c r="H58" s="14"/>
      <c r="I58" s="14"/>
      <c r="J58" s="14"/>
    </row>
    <row r="59" spans="1:10" s="8" customFormat="1" x14ac:dyDescent="0.3">
      <c r="A59" s="6"/>
      <c r="B59" s="6"/>
      <c r="F59" s="14"/>
      <c r="G59" s="14"/>
      <c r="H59" s="14"/>
      <c r="I59" s="14"/>
      <c r="J59" s="14"/>
    </row>
    <row r="60" spans="1:10" s="8" customFormat="1" x14ac:dyDescent="0.3"/>
    <row r="61" spans="1:10" s="8" customFormat="1" x14ac:dyDescent="0.3"/>
    <row r="62" spans="1:10" s="8" customFormat="1" x14ac:dyDescent="0.3"/>
    <row r="63" spans="1:10" s="8" customFormat="1" x14ac:dyDescent="0.3"/>
    <row r="64" spans="1:10" s="8" customFormat="1" x14ac:dyDescent="0.3"/>
    <row r="65" spans="1:10" s="8" customFormat="1" x14ac:dyDescent="0.3"/>
    <row r="66" spans="1:10" s="8" customFormat="1" x14ac:dyDescent="0.3"/>
    <row r="67" spans="1:10" s="8" customFormat="1" ht="15.6" x14ac:dyDescent="0.3">
      <c r="A67" s="355"/>
      <c r="B67" s="355"/>
      <c r="C67" s="355"/>
      <c r="D67" s="355"/>
      <c r="E67" s="355"/>
      <c r="F67" s="355"/>
      <c r="G67" s="355"/>
      <c r="H67" s="355"/>
      <c r="I67" s="355"/>
      <c r="J67" s="355"/>
    </row>
    <row r="68" spans="1:10" s="8" customFormat="1" x14ac:dyDescent="0.3"/>
    <row r="69" spans="1:10" s="8" customFormat="1" x14ac:dyDescent="0.3"/>
    <row r="70" spans="1:10" s="8" customFormat="1" ht="20.399999999999999" x14ac:dyDescent="0.35">
      <c r="A70" s="356" t="s">
        <v>5</v>
      </c>
      <c r="B70" s="356"/>
      <c r="C70" s="356"/>
      <c r="D70" s="356"/>
      <c r="E70" s="356"/>
      <c r="F70" s="356"/>
      <c r="G70" s="356"/>
      <c r="H70" s="356"/>
      <c r="I70" s="356"/>
      <c r="J70" s="356"/>
    </row>
    <row r="71" spans="1:10" s="8" customFormat="1" x14ac:dyDescent="0.3"/>
    <row r="72" spans="1:10" s="8" customFormat="1" ht="18" x14ac:dyDescent="0.35">
      <c r="A72" s="354" t="s">
        <v>116</v>
      </c>
      <c r="B72" s="354"/>
      <c r="C72" s="354"/>
      <c r="D72" s="354"/>
      <c r="E72" s="354"/>
      <c r="F72" s="354"/>
      <c r="G72" s="354"/>
      <c r="H72" s="354"/>
      <c r="I72" s="354"/>
      <c r="J72" s="354"/>
    </row>
    <row r="73" spans="1:10" s="8" customFormat="1" ht="18" x14ac:dyDescent="0.35">
      <c r="A73" s="354" t="s">
        <v>117</v>
      </c>
      <c r="B73" s="354"/>
      <c r="C73" s="354"/>
      <c r="D73" s="354"/>
      <c r="E73" s="354"/>
      <c r="F73" s="354"/>
      <c r="G73" s="354"/>
      <c r="H73" s="354"/>
      <c r="I73" s="354"/>
      <c r="J73" s="354"/>
    </row>
    <row r="74" spans="1:10" s="8" customFormat="1" x14ac:dyDescent="0.3">
      <c r="A74" s="6"/>
      <c r="B74" s="6"/>
      <c r="F74" s="14"/>
      <c r="G74" s="14"/>
      <c r="H74" s="14"/>
      <c r="I74" s="14"/>
      <c r="J74" s="14"/>
    </row>
    <row r="75" spans="1:10" s="8" customFormat="1" ht="15.6" x14ac:dyDescent="0.3">
      <c r="A75" s="350" t="s">
        <v>175</v>
      </c>
      <c r="B75" s="350"/>
      <c r="C75" s="350"/>
      <c r="D75" s="350"/>
      <c r="E75" s="350"/>
      <c r="F75" s="350"/>
      <c r="G75" s="350"/>
      <c r="H75" s="350"/>
      <c r="I75" s="350"/>
      <c r="J75" s="350"/>
    </row>
    <row r="76" spans="1:10" s="8" customFormat="1" x14ac:dyDescent="0.3">
      <c r="A76" s="6"/>
      <c r="B76" s="6"/>
      <c r="F76" s="14"/>
      <c r="G76" s="14"/>
      <c r="H76" s="14"/>
      <c r="I76" s="14"/>
      <c r="J76" s="14"/>
    </row>
    <row r="77" spans="1:10" ht="27.6" x14ac:dyDescent="0.25">
      <c r="A77" s="3" t="s">
        <v>29</v>
      </c>
      <c r="B77" s="11" t="s">
        <v>25</v>
      </c>
      <c r="C77" s="12" t="s">
        <v>26</v>
      </c>
      <c r="D77" s="4" t="s">
        <v>28</v>
      </c>
      <c r="E77" s="4" t="s">
        <v>35</v>
      </c>
      <c r="F77" s="5" t="s">
        <v>34</v>
      </c>
      <c r="G77" s="5" t="s">
        <v>31</v>
      </c>
      <c r="H77" s="5" t="s">
        <v>27</v>
      </c>
      <c r="I77" s="5" t="s">
        <v>30</v>
      </c>
      <c r="J77" s="5" t="s">
        <v>40</v>
      </c>
    </row>
    <row r="79" spans="1:10" x14ac:dyDescent="0.25">
      <c r="C79" s="24" t="s">
        <v>19</v>
      </c>
    </row>
    <row r="81" spans="1:10" ht="69" x14ac:dyDescent="0.25">
      <c r="C81" s="7" t="s">
        <v>56</v>
      </c>
    </row>
    <row r="84" spans="1:10" ht="55.2" x14ac:dyDescent="0.25">
      <c r="A84" s="22">
        <v>15</v>
      </c>
      <c r="B84" s="7" t="s">
        <v>106</v>
      </c>
      <c r="C84" s="7" t="s">
        <v>107</v>
      </c>
      <c r="D84" s="2">
        <v>1</v>
      </c>
      <c r="E84" s="2" t="s">
        <v>105</v>
      </c>
      <c r="F84" s="1">
        <v>0</v>
      </c>
      <c r="G84" s="1">
        <v>0</v>
      </c>
      <c r="H84" s="1">
        <f>ROUND(D84*F84,)</f>
        <v>0</v>
      </c>
      <c r="I84" s="1">
        <f>ROUND(D84*G84,)</f>
        <v>0</v>
      </c>
      <c r="J84" s="1">
        <f>H84+I84</f>
        <v>0</v>
      </c>
    </row>
    <row r="86" spans="1:10" ht="55.2" x14ac:dyDescent="0.25">
      <c r="A86" s="22">
        <v>16</v>
      </c>
      <c r="B86" s="7" t="s">
        <v>108</v>
      </c>
      <c r="C86" s="7" t="s">
        <v>109</v>
      </c>
      <c r="D86" s="2">
        <v>1</v>
      </c>
      <c r="E86" s="2" t="s">
        <v>105</v>
      </c>
      <c r="F86" s="1">
        <v>0</v>
      </c>
      <c r="G86" s="1">
        <v>0</v>
      </c>
      <c r="H86" s="1">
        <f>ROUND(D86*F86,)</f>
        <v>0</v>
      </c>
      <c r="I86" s="1">
        <f>ROUND(D86*G86,)</f>
        <v>0</v>
      </c>
      <c r="J86" s="1">
        <f>H86+I86</f>
        <v>0</v>
      </c>
    </row>
    <row r="87" spans="1:10" x14ac:dyDescent="0.25">
      <c r="A87" s="25"/>
      <c r="B87" s="26"/>
      <c r="C87" s="27"/>
      <c r="D87" s="28"/>
      <c r="E87" s="28"/>
      <c r="F87" s="29"/>
      <c r="G87" s="29"/>
      <c r="H87" s="29"/>
      <c r="I87" s="29"/>
      <c r="J87" s="29"/>
    </row>
    <row r="88" spans="1:10" ht="27.6" x14ac:dyDescent="0.25">
      <c r="C88" s="7" t="s">
        <v>148</v>
      </c>
      <c r="H88" s="30"/>
      <c r="I88" s="30"/>
      <c r="J88" s="30">
        <f>H88+I88</f>
        <v>0</v>
      </c>
    </row>
    <row r="90" spans="1:10" x14ac:dyDescent="0.25">
      <c r="C90" s="24" t="s">
        <v>13</v>
      </c>
    </row>
    <row r="92" spans="1:10" ht="41.4" x14ac:dyDescent="0.25">
      <c r="A92" s="22">
        <v>1</v>
      </c>
      <c r="B92" s="7" t="s">
        <v>110</v>
      </c>
      <c r="C92" s="7" t="s">
        <v>111</v>
      </c>
      <c r="D92" s="2">
        <v>100</v>
      </c>
      <c r="E92" s="2" t="s">
        <v>3</v>
      </c>
      <c r="F92" s="1">
        <v>0</v>
      </c>
      <c r="G92" s="1">
        <v>0</v>
      </c>
      <c r="H92" s="1">
        <f>ROUND(D92*F92,)</f>
        <v>0</v>
      </c>
      <c r="I92" s="1">
        <f>ROUND(D92*G92,)</f>
        <v>0</v>
      </c>
      <c r="J92" s="1">
        <f>H92+I92</f>
        <v>0</v>
      </c>
    </row>
    <row r="94" spans="1:10" ht="55.2" x14ac:dyDescent="0.25">
      <c r="A94" s="22">
        <v>2</v>
      </c>
      <c r="B94" s="27" t="s">
        <v>112</v>
      </c>
      <c r="C94" s="27" t="s">
        <v>113</v>
      </c>
      <c r="D94" s="28">
        <v>1</v>
      </c>
      <c r="E94" s="28" t="s">
        <v>105</v>
      </c>
      <c r="F94" s="29"/>
      <c r="G94" s="29">
        <v>0</v>
      </c>
      <c r="H94" s="29">
        <v>0</v>
      </c>
      <c r="I94" s="29">
        <f>ROUND(D94*G94,)</f>
        <v>0</v>
      </c>
      <c r="J94" s="29">
        <f>H94+I94</f>
        <v>0</v>
      </c>
    </row>
    <row r="95" spans="1:10" x14ac:dyDescent="0.25">
      <c r="A95" s="25"/>
      <c r="B95" s="26"/>
      <c r="C95" s="27"/>
      <c r="D95" s="28"/>
      <c r="E95" s="28"/>
      <c r="F95" s="29"/>
      <c r="G95" s="29"/>
      <c r="H95" s="29"/>
      <c r="I95" s="29"/>
      <c r="J95" s="29"/>
    </row>
    <row r="96" spans="1:10" x14ac:dyDescent="0.25">
      <c r="C96" s="7" t="s">
        <v>149</v>
      </c>
      <c r="H96" s="30">
        <f>SUM(H90:H95)</f>
        <v>0</v>
      </c>
      <c r="I96" s="30">
        <f>SUM(I90:I95)</f>
        <v>0</v>
      </c>
      <c r="J96" s="30">
        <f>SUM(H96:I96)</f>
        <v>0</v>
      </c>
    </row>
    <row r="98" spans="1:10" x14ac:dyDescent="0.25">
      <c r="C98" s="24" t="s">
        <v>18</v>
      </c>
    </row>
    <row r="100" spans="1:10" ht="55.2" x14ac:dyDescent="0.25">
      <c r="A100" s="22">
        <v>1</v>
      </c>
      <c r="B100" s="7" t="s">
        <v>100</v>
      </c>
      <c r="C100" s="7" t="s">
        <v>147</v>
      </c>
      <c r="D100" s="2">
        <v>6.28</v>
      </c>
      <c r="E100" s="2" t="s">
        <v>8</v>
      </c>
      <c r="F100" s="1">
        <v>0</v>
      </c>
      <c r="G100" s="1">
        <v>0</v>
      </c>
      <c r="H100" s="1">
        <f>ROUND(D100*F100,)</f>
        <v>0</v>
      </c>
      <c r="I100" s="1">
        <v>0</v>
      </c>
      <c r="J100" s="1">
        <f>H100+I100</f>
        <v>0</v>
      </c>
    </row>
    <row r="102" spans="1:10" ht="41.4" x14ac:dyDescent="0.25">
      <c r="A102" s="22">
        <v>2</v>
      </c>
      <c r="B102" s="7" t="s">
        <v>101</v>
      </c>
      <c r="C102" s="7" t="s">
        <v>102</v>
      </c>
      <c r="D102" s="2">
        <v>37.68</v>
      </c>
      <c r="E102" s="2" t="s">
        <v>8</v>
      </c>
      <c r="F102" s="1">
        <v>0</v>
      </c>
      <c r="G102" s="1">
        <v>0</v>
      </c>
      <c r="H102" s="1">
        <f>ROUND(D102*F102,)</f>
        <v>0</v>
      </c>
      <c r="I102" s="1">
        <v>0</v>
      </c>
      <c r="J102" s="1">
        <f>H102+I102</f>
        <v>0</v>
      </c>
    </row>
    <row r="104" spans="1:10" ht="27.6" x14ac:dyDescent="0.25">
      <c r="A104" s="22">
        <v>3</v>
      </c>
      <c r="B104" s="7" t="s">
        <v>103</v>
      </c>
      <c r="C104" s="7" t="s">
        <v>104</v>
      </c>
      <c r="D104" s="2">
        <v>188.42</v>
      </c>
      <c r="E104" s="2" t="s">
        <v>3</v>
      </c>
      <c r="F104" s="1">
        <v>0</v>
      </c>
      <c r="G104" s="1">
        <v>0</v>
      </c>
      <c r="H104" s="1">
        <f>ROUND(D104*F104,)</f>
        <v>0</v>
      </c>
      <c r="I104" s="1">
        <v>0</v>
      </c>
      <c r="J104" s="1">
        <f>H104+I104</f>
        <v>0</v>
      </c>
    </row>
    <row r="105" spans="1:10" x14ac:dyDescent="0.25">
      <c r="A105" s="25"/>
      <c r="B105" s="26"/>
      <c r="C105" s="27"/>
      <c r="D105" s="28"/>
      <c r="E105" s="28"/>
      <c r="F105" s="29"/>
      <c r="G105" s="29"/>
      <c r="H105" s="29"/>
      <c r="I105" s="29"/>
      <c r="J105" s="29"/>
    </row>
    <row r="106" spans="1:10" x14ac:dyDescent="0.25">
      <c r="C106" s="7" t="s">
        <v>150</v>
      </c>
      <c r="H106" s="30">
        <f>SUM(H98:H105)</f>
        <v>0</v>
      </c>
      <c r="I106" s="30">
        <f>SUM(I98:I105)</f>
        <v>0</v>
      </c>
      <c r="J106" s="30">
        <f>SUM(J98:J105)</f>
        <v>0</v>
      </c>
    </row>
    <row r="108" spans="1:10" x14ac:dyDescent="0.25">
      <c r="C108" s="24" t="s">
        <v>14</v>
      </c>
    </row>
    <row r="109" spans="1:10" ht="41.4" x14ac:dyDescent="0.25">
      <c r="A109" s="22">
        <v>1</v>
      </c>
      <c r="B109" s="7" t="s">
        <v>176</v>
      </c>
      <c r="C109" s="7" t="s">
        <v>177</v>
      </c>
      <c r="D109" s="2">
        <v>1.5129999999999999</v>
      </c>
      <c r="E109" s="2" t="s">
        <v>178</v>
      </c>
      <c r="H109" s="1">
        <f>ROUND(D109*F109,)</f>
        <v>0</v>
      </c>
      <c r="I109" s="1">
        <f>ROUND(D109*G109,)</f>
        <v>0</v>
      </c>
      <c r="J109" s="1">
        <f>H109+I109</f>
        <v>0</v>
      </c>
    </row>
    <row r="110" spans="1:10" x14ac:dyDescent="0.25">
      <c r="B110" s="7"/>
    </row>
    <row r="111" spans="1:10" ht="82.8" x14ac:dyDescent="0.25">
      <c r="A111" s="22">
        <v>2</v>
      </c>
      <c r="B111" s="103" t="s">
        <v>99</v>
      </c>
      <c r="C111" s="103" t="s">
        <v>248</v>
      </c>
      <c r="D111" s="104">
        <v>900.9</v>
      </c>
      <c r="E111" s="104" t="s">
        <v>3</v>
      </c>
      <c r="F111" s="105"/>
      <c r="G111" s="105"/>
      <c r="H111" s="105">
        <f>ROUND(D111*F111,)</f>
        <v>0</v>
      </c>
      <c r="I111" s="105">
        <f>ROUND(D111*G111,)</f>
        <v>0</v>
      </c>
      <c r="J111" s="105">
        <f>H111+I111</f>
        <v>0</v>
      </c>
    </row>
    <row r="113" spans="1:10" ht="96.6" x14ac:dyDescent="0.25">
      <c r="A113" s="22">
        <v>5</v>
      </c>
      <c r="B113" s="7" t="s">
        <v>66</v>
      </c>
      <c r="C113" s="7" t="s">
        <v>162</v>
      </c>
      <c r="D113" s="2">
        <v>63</v>
      </c>
      <c r="E113" s="2" t="s">
        <v>8</v>
      </c>
      <c r="H113" s="1">
        <f>ROUND(D113*F113,)</f>
        <v>0</v>
      </c>
      <c r="I113" s="1">
        <f>ROUND(D113*G113,)</f>
        <v>0</v>
      </c>
      <c r="J113" s="1">
        <f>H113+I113</f>
        <v>0</v>
      </c>
    </row>
    <row r="114" spans="1:10" x14ac:dyDescent="0.25">
      <c r="B114" s="7"/>
    </row>
    <row r="115" spans="1:10" ht="96.6" x14ac:dyDescent="0.25">
      <c r="A115" s="22">
        <v>5</v>
      </c>
      <c r="B115" s="27" t="s">
        <v>66</v>
      </c>
      <c r="C115" s="27" t="s">
        <v>214</v>
      </c>
      <c r="D115" s="28">
        <v>185</v>
      </c>
      <c r="E115" s="28" t="s">
        <v>8</v>
      </c>
      <c r="F115" s="29"/>
      <c r="G115" s="29"/>
      <c r="H115" s="29">
        <f>ROUND(D115*F115,)</f>
        <v>0</v>
      </c>
      <c r="I115" s="29">
        <f>ROUND(D115*G115,)</f>
        <v>0</v>
      </c>
      <c r="J115" s="29">
        <f>H115+I115</f>
        <v>0</v>
      </c>
    </row>
    <row r="116" spans="1:10" x14ac:dyDescent="0.25">
      <c r="B116" s="7"/>
    </row>
    <row r="117" spans="1:10" x14ac:dyDescent="0.25">
      <c r="C117" s="7" t="s">
        <v>151</v>
      </c>
      <c r="H117" s="30">
        <f>SUM(H108:H115)</f>
        <v>0</v>
      </c>
      <c r="I117" s="30">
        <f>SUM(I108:I115)</f>
        <v>0</v>
      </c>
      <c r="J117" s="30">
        <f>SUM(H117:I117)</f>
        <v>0</v>
      </c>
    </row>
    <row r="119" spans="1:10" x14ac:dyDescent="0.25">
      <c r="C119" s="24" t="s">
        <v>15</v>
      </c>
    </row>
    <row r="120" spans="1:10" ht="82.8" x14ac:dyDescent="0.25">
      <c r="A120" s="22">
        <v>4</v>
      </c>
      <c r="B120" s="7" t="s">
        <v>74</v>
      </c>
      <c r="C120" s="7" t="s">
        <v>134</v>
      </c>
      <c r="D120" s="2">
        <v>285.89999999999998</v>
      </c>
      <c r="E120" s="2" t="s">
        <v>3</v>
      </c>
      <c r="H120" s="1">
        <f>ROUND(D120*F120,)</f>
        <v>0</v>
      </c>
      <c r="I120" s="1">
        <f>ROUND(D120*G120,)</f>
        <v>0</v>
      </c>
      <c r="J120" s="1">
        <f>H120+I120</f>
        <v>0</v>
      </c>
    </row>
    <row r="122" spans="1:10" ht="82.8" x14ac:dyDescent="0.25">
      <c r="A122" s="22">
        <v>5</v>
      </c>
      <c r="B122" s="7" t="s">
        <v>74</v>
      </c>
      <c r="C122" s="7" t="s">
        <v>135</v>
      </c>
      <c r="D122" s="2">
        <v>716.6</v>
      </c>
      <c r="E122" s="2" t="s">
        <v>3</v>
      </c>
      <c r="H122" s="1">
        <f>ROUND(D122*F122,)</f>
        <v>0</v>
      </c>
      <c r="I122" s="1">
        <f>ROUND(D122*G122,)</f>
        <v>0</v>
      </c>
      <c r="J122" s="1">
        <f>H122+I122</f>
        <v>0</v>
      </c>
    </row>
    <row r="124" spans="1:10" ht="82.8" x14ac:dyDescent="0.25">
      <c r="A124" s="22">
        <v>6</v>
      </c>
      <c r="B124" s="7" t="s">
        <v>74</v>
      </c>
      <c r="C124" s="7" t="s">
        <v>125</v>
      </c>
      <c r="D124" s="2">
        <v>40.92</v>
      </c>
      <c r="E124" s="2" t="s">
        <v>3</v>
      </c>
      <c r="H124" s="1">
        <f>ROUND(D124*F124,)</f>
        <v>0</v>
      </c>
      <c r="I124" s="1">
        <f>ROUND(D124*G124,)</f>
        <v>0</v>
      </c>
      <c r="J124" s="1">
        <f>H124+I124</f>
        <v>0</v>
      </c>
    </row>
    <row r="126" spans="1:10" ht="82.8" x14ac:dyDescent="0.25">
      <c r="A126" s="22">
        <v>7</v>
      </c>
      <c r="B126" s="7" t="s">
        <v>74</v>
      </c>
      <c r="C126" s="7" t="s">
        <v>126</v>
      </c>
      <c r="D126" s="2">
        <v>9.3000000000000007</v>
      </c>
      <c r="E126" s="2" t="s">
        <v>3</v>
      </c>
      <c r="H126" s="1">
        <f>ROUND(D126*F126,)</f>
        <v>0</v>
      </c>
      <c r="I126" s="1">
        <f>ROUND(D126*G126,)</f>
        <v>0</v>
      </c>
      <c r="J126" s="1">
        <f>H126+I126</f>
        <v>0</v>
      </c>
    </row>
    <row r="127" spans="1:10" x14ac:dyDescent="0.25">
      <c r="A127" s="25"/>
      <c r="B127" s="26"/>
      <c r="C127" s="27"/>
      <c r="D127" s="28"/>
      <c r="E127" s="28"/>
      <c r="F127" s="29"/>
      <c r="G127" s="29"/>
      <c r="H127" s="29"/>
      <c r="I127" s="29"/>
      <c r="J127" s="29"/>
    </row>
    <row r="128" spans="1:10" x14ac:dyDescent="0.25">
      <c r="C128" s="7" t="s">
        <v>152</v>
      </c>
      <c r="H128" s="30">
        <f>SUM(H119:H127)</f>
        <v>0</v>
      </c>
      <c r="I128" s="30">
        <f>SUM(I119:I127)</f>
        <v>0</v>
      </c>
      <c r="J128" s="30">
        <f>SUM(J119:J127)</f>
        <v>0</v>
      </c>
    </row>
    <row r="130" spans="1:10" x14ac:dyDescent="0.25">
      <c r="C130" s="24" t="s">
        <v>16</v>
      </c>
    </row>
    <row r="132" spans="1:10" x14ac:dyDescent="0.25">
      <c r="C132" s="7" t="s">
        <v>153</v>
      </c>
      <c r="H132" s="30">
        <f>SUM(H130:H131)</f>
        <v>0</v>
      </c>
      <c r="I132" s="30">
        <f>SUM(I130:I131)</f>
        <v>0</v>
      </c>
      <c r="J132" s="30">
        <f>SUM(J130:J131)</f>
        <v>0</v>
      </c>
    </row>
    <row r="134" spans="1:10" x14ac:dyDescent="0.25">
      <c r="C134" s="24" t="s">
        <v>17</v>
      </c>
    </row>
    <row r="136" spans="1:10" ht="27.6" x14ac:dyDescent="0.25">
      <c r="A136" s="22">
        <v>1</v>
      </c>
      <c r="B136" s="7" t="s">
        <v>50</v>
      </c>
      <c r="C136" s="7" t="s">
        <v>55</v>
      </c>
      <c r="D136" s="2">
        <v>196.66</v>
      </c>
      <c r="E136" s="2" t="s">
        <v>3</v>
      </c>
      <c r="H136" s="1">
        <f>ROUND(D136*F136,)</f>
        <v>0</v>
      </c>
      <c r="I136" s="1">
        <f>ROUND(D136*G136,)</f>
        <v>0</v>
      </c>
      <c r="J136" s="1">
        <f>H136+I136</f>
        <v>0</v>
      </c>
    </row>
    <row r="138" spans="1:10" ht="108.75" customHeight="1" x14ac:dyDescent="0.25">
      <c r="A138" s="22">
        <v>2</v>
      </c>
      <c r="B138" s="7" t="s">
        <v>64</v>
      </c>
      <c r="C138" s="7" t="s">
        <v>57</v>
      </c>
      <c r="D138" s="2">
        <v>545.48</v>
      </c>
      <c r="E138" s="2" t="s">
        <v>3</v>
      </c>
      <c r="H138" s="1">
        <f>ROUND(D138*F138,)</f>
        <v>0</v>
      </c>
      <c r="I138" s="1">
        <f>ROUND(D138*G138,)</f>
        <v>0</v>
      </c>
      <c r="J138" s="1">
        <f>H138+I138</f>
        <v>0</v>
      </c>
    </row>
    <row r="140" spans="1:10" ht="110.4" x14ac:dyDescent="0.25">
      <c r="A140" s="22">
        <v>3</v>
      </c>
      <c r="B140" s="7" t="s">
        <v>64</v>
      </c>
      <c r="C140" s="7" t="s">
        <v>59</v>
      </c>
      <c r="D140" s="2">
        <v>456.9</v>
      </c>
      <c r="E140" s="2" t="s">
        <v>3</v>
      </c>
      <c r="H140" s="1">
        <f>ROUND(D140*F140,)</f>
        <v>0</v>
      </c>
      <c r="I140" s="1">
        <f>ROUND(D140*G140,)</f>
        <v>0</v>
      </c>
      <c r="J140" s="1">
        <f>H140+I140</f>
        <v>0</v>
      </c>
    </row>
    <row r="142" spans="1:10" ht="69" x14ac:dyDescent="0.25">
      <c r="A142" s="22">
        <v>6</v>
      </c>
      <c r="B142" s="7" t="s">
        <v>51</v>
      </c>
      <c r="C142" s="7" t="s">
        <v>146</v>
      </c>
      <c r="D142" s="2">
        <v>196.66</v>
      </c>
      <c r="E142" s="2" t="s">
        <v>3</v>
      </c>
      <c r="H142" s="1">
        <f>ROUND(D142*F142,)</f>
        <v>0</v>
      </c>
      <c r="I142" s="1">
        <f>ROUND(D142*G142,)</f>
        <v>0</v>
      </c>
      <c r="J142" s="1">
        <f>H142+I142</f>
        <v>0</v>
      </c>
    </row>
    <row r="144" spans="1:10" ht="55.2" x14ac:dyDescent="0.25">
      <c r="A144" s="22">
        <v>7</v>
      </c>
      <c r="B144" s="7" t="s">
        <v>67</v>
      </c>
      <c r="C144" s="7" t="s">
        <v>48</v>
      </c>
      <c r="D144" s="2">
        <v>145.66</v>
      </c>
      <c r="E144" s="2" t="s">
        <v>20</v>
      </c>
      <c r="H144" s="1">
        <f>ROUND(D144*F144,)</f>
        <v>0</v>
      </c>
      <c r="I144" s="1">
        <f>ROUND(D144*G144,)</f>
        <v>0</v>
      </c>
      <c r="J144" s="1">
        <f>H144+I144</f>
        <v>0</v>
      </c>
    </row>
    <row r="146" spans="1:10" ht="41.4" x14ac:dyDescent="0.25">
      <c r="A146" s="22">
        <v>8</v>
      </c>
      <c r="B146" s="7" t="s">
        <v>129</v>
      </c>
      <c r="C146" s="7" t="s">
        <v>130</v>
      </c>
      <c r="D146" s="2">
        <v>600</v>
      </c>
      <c r="E146" s="2" t="s">
        <v>20</v>
      </c>
      <c r="H146" s="1">
        <f>ROUND(D146*F146,)</f>
        <v>0</v>
      </c>
      <c r="I146" s="1">
        <f>ROUND(D146*G146,)</f>
        <v>0</v>
      </c>
      <c r="J146" s="1">
        <f>H146+I146</f>
        <v>0</v>
      </c>
    </row>
    <row r="147" spans="1:10" x14ac:dyDescent="0.25">
      <c r="A147" s="25"/>
      <c r="B147" s="26"/>
      <c r="C147" s="27"/>
      <c r="D147" s="28"/>
      <c r="E147" s="28"/>
      <c r="F147" s="29"/>
      <c r="G147" s="29"/>
      <c r="H147" s="29"/>
      <c r="I147" s="29"/>
      <c r="J147" s="29"/>
    </row>
    <row r="148" spans="1:10" x14ac:dyDescent="0.25">
      <c r="C148" s="7" t="s">
        <v>154</v>
      </c>
      <c r="H148" s="30">
        <f>SUM(H134:H147)</f>
        <v>0</v>
      </c>
      <c r="I148" s="30">
        <f>SUM(I134:I147)</f>
        <v>0</v>
      </c>
      <c r="J148" s="30">
        <f>SUM(H148:I148)</f>
        <v>0</v>
      </c>
    </row>
    <row r="150" spans="1:10" x14ac:dyDescent="0.25">
      <c r="C150" s="24" t="s">
        <v>21</v>
      </c>
    </row>
    <row r="152" spans="1:10" ht="96.6" x14ac:dyDescent="0.25">
      <c r="A152" s="22">
        <v>1</v>
      </c>
      <c r="B152" s="7" t="s">
        <v>68</v>
      </c>
      <c r="C152" s="7" t="s">
        <v>141</v>
      </c>
      <c r="D152" s="2">
        <v>5.86</v>
      </c>
      <c r="E152" s="2" t="s">
        <v>3</v>
      </c>
      <c r="F152" s="1">
        <v>0</v>
      </c>
      <c r="G152" s="1">
        <v>0</v>
      </c>
      <c r="H152" s="1">
        <f>ROUND(D152*F152,)</f>
        <v>0</v>
      </c>
      <c r="I152" s="1">
        <f>ROUND(D152*G152,)</f>
        <v>0</v>
      </c>
      <c r="J152" s="1">
        <f>H152+I152</f>
        <v>0</v>
      </c>
    </row>
    <row r="154" spans="1:10" ht="96.6" x14ac:dyDescent="0.25">
      <c r="A154" s="22">
        <v>2</v>
      </c>
      <c r="B154" s="7" t="s">
        <v>73</v>
      </c>
      <c r="C154" s="7" t="s">
        <v>179</v>
      </c>
      <c r="D154" s="2">
        <v>204.66</v>
      </c>
      <c r="E154" s="2" t="s">
        <v>3</v>
      </c>
      <c r="F154" s="1">
        <v>0</v>
      </c>
      <c r="G154" s="1">
        <v>0</v>
      </c>
      <c r="H154" s="1">
        <f>ROUND(D154*F154,)</f>
        <v>0</v>
      </c>
      <c r="I154" s="1">
        <f>ROUND(D154*G154,)</f>
        <v>0</v>
      </c>
      <c r="J154" s="1">
        <f>H154+I154</f>
        <v>0</v>
      </c>
    </row>
    <row r="156" spans="1:10" ht="81.75" customHeight="1" x14ac:dyDescent="0.25">
      <c r="A156" s="22">
        <v>3</v>
      </c>
      <c r="B156" s="7" t="s">
        <v>73</v>
      </c>
      <c r="C156" s="7" t="s">
        <v>60</v>
      </c>
      <c r="D156" s="2">
        <v>65.599999999999994</v>
      </c>
      <c r="E156" s="2" t="s">
        <v>3</v>
      </c>
      <c r="F156" s="1">
        <v>0</v>
      </c>
      <c r="G156" s="1">
        <v>0</v>
      </c>
      <c r="H156" s="1">
        <f>ROUND(D156*F156,)</f>
        <v>0</v>
      </c>
      <c r="I156" s="1">
        <f>ROUND(D156*G156,)</f>
        <v>0</v>
      </c>
      <c r="J156" s="1">
        <f>H156+I156</f>
        <v>0</v>
      </c>
    </row>
    <row r="158" spans="1:10" ht="83.25" customHeight="1" x14ac:dyDescent="0.25">
      <c r="A158" s="22">
        <v>4</v>
      </c>
      <c r="B158" s="7" t="s">
        <v>69</v>
      </c>
      <c r="C158" s="7" t="s">
        <v>70</v>
      </c>
      <c r="D158" s="2">
        <v>7.02</v>
      </c>
      <c r="E158" s="2" t="s">
        <v>3</v>
      </c>
      <c r="F158" s="1">
        <v>0</v>
      </c>
      <c r="G158" s="1">
        <v>0</v>
      </c>
      <c r="H158" s="1">
        <f>ROUND(D158*F158,)</f>
        <v>0</v>
      </c>
      <c r="I158" s="1">
        <f>ROUND(D158*G158,)</f>
        <v>0</v>
      </c>
      <c r="J158" s="1">
        <f>H158+I158</f>
        <v>0</v>
      </c>
    </row>
    <row r="160" spans="1:10" ht="82.8" x14ac:dyDescent="0.25">
      <c r="A160" s="22">
        <v>5</v>
      </c>
      <c r="B160" s="7" t="s">
        <v>69</v>
      </c>
      <c r="C160" s="7" t="s">
        <v>71</v>
      </c>
      <c r="D160" s="2">
        <v>1.38</v>
      </c>
      <c r="E160" s="2" t="s">
        <v>3</v>
      </c>
      <c r="F160" s="1">
        <v>0</v>
      </c>
      <c r="G160" s="1">
        <v>0</v>
      </c>
      <c r="H160" s="1">
        <f>ROUND(D160*F160,)</f>
        <v>0</v>
      </c>
      <c r="I160" s="1">
        <f>ROUND(D160*G160,)</f>
        <v>0</v>
      </c>
      <c r="J160" s="1">
        <f>H160+I160</f>
        <v>0</v>
      </c>
    </row>
    <row r="162" spans="1:10" ht="55.2" x14ac:dyDescent="0.25">
      <c r="A162" s="22">
        <v>6</v>
      </c>
      <c r="B162" s="7" t="s">
        <v>139</v>
      </c>
      <c r="C162" s="7" t="s">
        <v>140</v>
      </c>
      <c r="D162" s="2">
        <v>1</v>
      </c>
      <c r="E162" s="2" t="s">
        <v>138</v>
      </c>
      <c r="F162" s="1">
        <v>0</v>
      </c>
      <c r="G162" s="1">
        <v>0</v>
      </c>
      <c r="H162" s="1">
        <f>ROUND(D162*F162,)</f>
        <v>0</v>
      </c>
      <c r="I162" s="1">
        <f>ROUND(D162*G162,)</f>
        <v>0</v>
      </c>
      <c r="J162" s="1">
        <f>H162+I162</f>
        <v>0</v>
      </c>
    </row>
    <row r="164" spans="1:10" ht="55.2" x14ac:dyDescent="0.25">
      <c r="A164" s="22">
        <v>7</v>
      </c>
      <c r="B164" s="7" t="s">
        <v>136</v>
      </c>
      <c r="C164" s="7" t="s">
        <v>137</v>
      </c>
      <c r="D164" s="2">
        <v>1</v>
      </c>
      <c r="E164" s="2" t="s">
        <v>138</v>
      </c>
      <c r="F164" s="1">
        <v>0</v>
      </c>
      <c r="G164" s="1">
        <v>0</v>
      </c>
      <c r="H164" s="1">
        <f>ROUND(D164*F164,)</f>
        <v>0</v>
      </c>
      <c r="I164" s="1">
        <f>ROUND(D164*G164,)</f>
        <v>0</v>
      </c>
      <c r="J164" s="1">
        <f>H164+I164</f>
        <v>0</v>
      </c>
    </row>
    <row r="166" spans="1:10" ht="55.2" x14ac:dyDescent="0.25">
      <c r="A166" s="22">
        <v>8</v>
      </c>
      <c r="B166" s="7" t="s">
        <v>65</v>
      </c>
      <c r="C166" s="7" t="s">
        <v>97</v>
      </c>
      <c r="D166" s="2">
        <v>22.01</v>
      </c>
      <c r="E166" s="2" t="s">
        <v>3</v>
      </c>
      <c r="F166" s="1">
        <v>0</v>
      </c>
      <c r="G166" s="1">
        <v>0</v>
      </c>
      <c r="H166" s="1">
        <f>ROUND(D166*F166,)</f>
        <v>0</v>
      </c>
      <c r="I166" s="1">
        <f>ROUND(D166*G166,)</f>
        <v>0</v>
      </c>
      <c r="J166" s="1">
        <f>H166+I166</f>
        <v>0</v>
      </c>
    </row>
    <row r="168" spans="1:10" ht="69" x14ac:dyDescent="0.25">
      <c r="A168" s="22">
        <v>9</v>
      </c>
      <c r="B168" s="7" t="s">
        <v>65</v>
      </c>
      <c r="C168" s="7" t="s">
        <v>61</v>
      </c>
      <c r="D168" s="2">
        <v>18.96</v>
      </c>
      <c r="E168" s="2" t="s">
        <v>3</v>
      </c>
      <c r="F168" s="1">
        <v>0</v>
      </c>
      <c r="G168" s="1">
        <v>0</v>
      </c>
      <c r="H168" s="1">
        <f>ROUND(D168*F168,)</f>
        <v>0</v>
      </c>
      <c r="I168" s="1">
        <f>ROUND(D168*G168,)</f>
        <v>0</v>
      </c>
      <c r="J168" s="1">
        <f>H168+I168</f>
        <v>0</v>
      </c>
    </row>
    <row r="170" spans="1:10" ht="55.2" x14ac:dyDescent="0.25">
      <c r="A170" s="22">
        <v>10</v>
      </c>
      <c r="B170" s="7" t="s">
        <v>68</v>
      </c>
      <c r="C170" s="7" t="s">
        <v>131</v>
      </c>
      <c r="D170" s="2">
        <v>5</v>
      </c>
      <c r="E170" s="2" t="s">
        <v>132</v>
      </c>
      <c r="F170" s="1">
        <v>0</v>
      </c>
      <c r="G170" s="1">
        <v>0</v>
      </c>
      <c r="H170" s="1">
        <f>ROUND(D170*F170,)</f>
        <v>0</v>
      </c>
      <c r="I170" s="1">
        <f>ROUND(D170*G170,)</f>
        <v>0</v>
      </c>
      <c r="J170" s="1">
        <f>H170+I170</f>
        <v>0</v>
      </c>
    </row>
    <row r="172" spans="1:10" ht="55.2" x14ac:dyDescent="0.25">
      <c r="A172" s="22">
        <v>11</v>
      </c>
      <c r="B172" s="7" t="s">
        <v>68</v>
      </c>
      <c r="C172" s="7" t="s">
        <v>98</v>
      </c>
      <c r="D172" s="2">
        <v>1.3</v>
      </c>
      <c r="E172" s="2" t="s">
        <v>20</v>
      </c>
      <c r="F172" s="1">
        <v>0</v>
      </c>
      <c r="G172" s="1">
        <v>0</v>
      </c>
      <c r="H172" s="1">
        <f>ROUND(D172*F172,)</f>
        <v>0</v>
      </c>
      <c r="I172" s="1">
        <f>ROUND(D172*G172,)</f>
        <v>0</v>
      </c>
      <c r="J172" s="1">
        <f>H172+I172</f>
        <v>0</v>
      </c>
    </row>
    <row r="173" spans="1:10" x14ac:dyDescent="0.25">
      <c r="A173" s="25"/>
      <c r="B173" s="26"/>
      <c r="C173" s="27"/>
      <c r="D173" s="28"/>
      <c r="E173" s="28"/>
      <c r="F173" s="29"/>
      <c r="G173" s="29"/>
      <c r="H173" s="29"/>
      <c r="I173" s="29"/>
      <c r="J173" s="29"/>
    </row>
    <row r="174" spans="1:10" x14ac:dyDescent="0.25">
      <c r="C174" s="7" t="s">
        <v>155</v>
      </c>
      <c r="H174" s="30">
        <f>SUM(H150:H173)</f>
        <v>0</v>
      </c>
      <c r="I174" s="30">
        <f>SUM(I150:I173)</f>
        <v>0</v>
      </c>
      <c r="J174" s="30">
        <f>SUM(J152:J173)</f>
        <v>0</v>
      </c>
    </row>
    <row r="176" spans="1:10" x14ac:dyDescent="0.25">
      <c r="C176" s="24" t="s">
        <v>58</v>
      </c>
    </row>
    <row r="178" spans="1:10" ht="82.8" x14ac:dyDescent="0.25">
      <c r="A178" s="22">
        <v>1</v>
      </c>
      <c r="B178" s="7" t="s">
        <v>75</v>
      </c>
      <c r="C178" s="7" t="s">
        <v>76</v>
      </c>
      <c r="D178" s="2">
        <v>390</v>
      </c>
      <c r="E178" s="2" t="s">
        <v>3</v>
      </c>
      <c r="H178" s="1">
        <f>ROUND(D178*F178,)</f>
        <v>0</v>
      </c>
      <c r="I178" s="1">
        <f>ROUND(D178*G178,)</f>
        <v>0</v>
      </c>
      <c r="J178" s="1">
        <f>H178+I178</f>
        <v>0</v>
      </c>
    </row>
    <row r="180" spans="1:10" ht="96.6" x14ac:dyDescent="0.25">
      <c r="A180" s="22">
        <v>2</v>
      </c>
      <c r="B180" s="7" t="s">
        <v>77</v>
      </c>
      <c r="C180" s="7" t="s">
        <v>81</v>
      </c>
      <c r="D180" s="2">
        <v>2.5499999999999998</v>
      </c>
      <c r="E180" s="2" t="s">
        <v>3</v>
      </c>
      <c r="F180" s="1">
        <v>0</v>
      </c>
      <c r="G180" s="1">
        <v>0</v>
      </c>
      <c r="H180" s="1">
        <f>ROUND(D180*F180,)</f>
        <v>0</v>
      </c>
      <c r="I180" s="1">
        <f>ROUND(D180*G180,)</f>
        <v>0</v>
      </c>
      <c r="J180" s="1">
        <f>H180+I180</f>
        <v>0</v>
      </c>
    </row>
    <row r="182" spans="1:10" ht="96.6" x14ac:dyDescent="0.25">
      <c r="A182" s="22">
        <v>3</v>
      </c>
      <c r="B182" s="7" t="s">
        <v>77</v>
      </c>
      <c r="C182" s="7" t="s">
        <v>82</v>
      </c>
      <c r="D182" s="2">
        <v>248</v>
      </c>
      <c r="E182" s="2" t="s">
        <v>3</v>
      </c>
      <c r="F182" s="1">
        <v>0</v>
      </c>
      <c r="G182" s="1">
        <v>0</v>
      </c>
      <c r="H182" s="1">
        <f>ROUND(D182*F182,)</f>
        <v>0</v>
      </c>
      <c r="I182" s="1">
        <f>ROUND(D182*G182,)</f>
        <v>0</v>
      </c>
      <c r="J182" s="1">
        <f>H182+I182</f>
        <v>0</v>
      </c>
    </row>
    <row r="184" spans="1:10" ht="94.5" customHeight="1" x14ac:dyDescent="0.25">
      <c r="A184" s="22">
        <v>4</v>
      </c>
      <c r="B184" s="7" t="s">
        <v>78</v>
      </c>
      <c r="C184" s="7" t="s">
        <v>83</v>
      </c>
      <c r="D184" s="2">
        <v>135.46</v>
      </c>
      <c r="E184" s="2" t="s">
        <v>3</v>
      </c>
      <c r="F184" s="1">
        <v>0</v>
      </c>
      <c r="G184" s="1">
        <v>0</v>
      </c>
      <c r="H184" s="1">
        <f>ROUND(D184*F184,)</f>
        <v>0</v>
      </c>
      <c r="I184" s="1">
        <f>ROUND(D184*G184,)</f>
        <v>0</v>
      </c>
      <c r="J184" s="1">
        <f>H184+I184</f>
        <v>0</v>
      </c>
    </row>
    <row r="186" spans="1:10" ht="86.25" customHeight="1" x14ac:dyDescent="0.25">
      <c r="A186" s="22">
        <v>5</v>
      </c>
      <c r="B186" s="7" t="s">
        <v>78</v>
      </c>
      <c r="C186" s="7" t="s">
        <v>84</v>
      </c>
      <c r="D186" s="2">
        <v>127.5</v>
      </c>
      <c r="E186" s="2" t="s">
        <v>3</v>
      </c>
      <c r="H186" s="1">
        <f>ROUND(D186*F186,)</f>
        <v>0</v>
      </c>
      <c r="I186" s="1">
        <f>ROUND(D186*G186,)</f>
        <v>0</v>
      </c>
      <c r="J186" s="1">
        <f>H186+I186</f>
        <v>0</v>
      </c>
    </row>
    <row r="188" spans="1:10" ht="82.8" x14ac:dyDescent="0.25">
      <c r="A188" s="22">
        <v>6</v>
      </c>
      <c r="B188" s="7" t="s">
        <v>79</v>
      </c>
      <c r="C188" s="7" t="s">
        <v>85</v>
      </c>
      <c r="D188" s="2">
        <v>44.3</v>
      </c>
      <c r="E188" s="2" t="s">
        <v>20</v>
      </c>
      <c r="F188" s="1">
        <v>0</v>
      </c>
      <c r="G188" s="1">
        <v>0</v>
      </c>
      <c r="H188" s="1">
        <f>ROUND(D188*F188,)</f>
        <v>0</v>
      </c>
      <c r="I188" s="1">
        <f>ROUND(D188*G188,)</f>
        <v>0</v>
      </c>
      <c r="J188" s="1">
        <f>H188+I188</f>
        <v>0</v>
      </c>
    </row>
    <row r="190" spans="1:10" ht="82.8" x14ac:dyDescent="0.25">
      <c r="A190" s="22">
        <v>7</v>
      </c>
      <c r="B190" s="7" t="s">
        <v>79</v>
      </c>
      <c r="C190" s="7" t="s">
        <v>86</v>
      </c>
      <c r="D190" s="2">
        <v>14.95</v>
      </c>
      <c r="E190" s="2" t="s">
        <v>20</v>
      </c>
      <c r="F190" s="1">
        <v>0</v>
      </c>
      <c r="G190" s="1">
        <v>0</v>
      </c>
      <c r="H190" s="1">
        <f>ROUND(D190*F190,)</f>
        <v>0</v>
      </c>
      <c r="I190" s="1">
        <f>ROUND(D190*G190,)</f>
        <v>0</v>
      </c>
      <c r="J190" s="1">
        <f>H190+I190</f>
        <v>0</v>
      </c>
    </row>
    <row r="192" spans="1:10" ht="55.2" x14ac:dyDescent="0.25">
      <c r="A192" s="22">
        <v>9</v>
      </c>
      <c r="B192" s="7" t="s">
        <v>142</v>
      </c>
      <c r="C192" s="7" t="s">
        <v>143</v>
      </c>
      <c r="D192" s="2">
        <v>27.56</v>
      </c>
      <c r="E192" s="2" t="s">
        <v>3</v>
      </c>
      <c r="H192" s="1">
        <f>ROUND(D192*F192,)</f>
        <v>0</v>
      </c>
      <c r="I192" s="1">
        <f>ROUND(D192*G192,)</f>
        <v>0</v>
      </c>
      <c r="J192" s="1">
        <f>H192+I192</f>
        <v>0</v>
      </c>
    </row>
    <row r="194" spans="1:10" ht="41.4" x14ac:dyDescent="0.25">
      <c r="A194" s="22">
        <v>11</v>
      </c>
      <c r="B194" s="7" t="s">
        <v>80</v>
      </c>
      <c r="C194" s="7" t="s">
        <v>144</v>
      </c>
      <c r="D194" s="2">
        <v>24.42</v>
      </c>
      <c r="E194" s="2" t="s">
        <v>20</v>
      </c>
      <c r="G194" s="1">
        <v>0</v>
      </c>
      <c r="H194" s="1">
        <f>ROUND(D194*F194,)</f>
        <v>0</v>
      </c>
      <c r="I194" s="1">
        <f>ROUND(D194*G194,)</f>
        <v>0</v>
      </c>
      <c r="J194" s="1">
        <f>H194+I194</f>
        <v>0</v>
      </c>
    </row>
    <row r="196" spans="1:10" ht="86.4" x14ac:dyDescent="0.25">
      <c r="A196" s="112">
        <v>10</v>
      </c>
      <c r="B196" s="113" t="s">
        <v>220</v>
      </c>
      <c r="C196" s="113" t="s">
        <v>221</v>
      </c>
      <c r="D196" s="114">
        <v>145</v>
      </c>
      <c r="E196" s="114" t="s">
        <v>3</v>
      </c>
      <c r="F196" s="1">
        <v>0</v>
      </c>
      <c r="G196" s="1">
        <v>0</v>
      </c>
      <c r="H196" s="115">
        <f>ROUND(D196*F196,)</f>
        <v>0</v>
      </c>
      <c r="I196" s="115">
        <f>ROUND(D196*G196,)</f>
        <v>0</v>
      </c>
      <c r="J196" s="115">
        <f>H196+I196</f>
        <v>0</v>
      </c>
    </row>
    <row r="197" spans="1:10" x14ac:dyDescent="0.25">
      <c r="C197" s="7" t="s">
        <v>156</v>
      </c>
      <c r="H197" s="30">
        <f>SUM(H176:H196)</f>
        <v>0</v>
      </c>
      <c r="I197" s="30">
        <f>SUM(I176:I196)</f>
        <v>0</v>
      </c>
      <c r="J197" s="30">
        <f>SUM(J178:J196)</f>
        <v>0</v>
      </c>
    </row>
    <row r="199" spans="1:10" x14ac:dyDescent="0.25">
      <c r="C199" s="24" t="s">
        <v>22</v>
      </c>
    </row>
    <row r="201" spans="1:10" x14ac:dyDescent="0.25">
      <c r="A201" s="25"/>
      <c r="B201" s="26"/>
      <c r="C201" s="27"/>
      <c r="D201" s="28"/>
      <c r="E201" s="28"/>
      <c r="F201" s="29"/>
      <c r="G201" s="29"/>
      <c r="H201" s="29"/>
      <c r="I201" s="29"/>
      <c r="J201" s="29"/>
    </row>
    <row r="202" spans="1:10" x14ac:dyDescent="0.25">
      <c r="C202" s="7" t="s">
        <v>157</v>
      </c>
      <c r="H202" s="30">
        <f>SUM(H199:H201)</f>
        <v>0</v>
      </c>
      <c r="I202" s="30">
        <f>SUM(I199:I201)</f>
        <v>0</v>
      </c>
      <c r="J202" s="30">
        <f>SUM(J199:J201)</f>
        <v>0</v>
      </c>
    </row>
    <row r="204" spans="1:10" ht="27.6" x14ac:dyDescent="0.25">
      <c r="C204" s="24" t="s">
        <v>63</v>
      </c>
    </row>
    <row r="206" spans="1:10" ht="165.6" x14ac:dyDescent="0.25">
      <c r="C206" s="7" t="s">
        <v>119</v>
      </c>
    </row>
    <row r="207" spans="1:10" ht="69" x14ac:dyDescent="0.25">
      <c r="A207" s="22">
        <v>1</v>
      </c>
      <c r="B207" s="7"/>
      <c r="C207" s="7" t="s">
        <v>163</v>
      </c>
      <c r="D207" s="2">
        <v>14</v>
      </c>
      <c r="E207" s="2" t="s">
        <v>6</v>
      </c>
      <c r="F207" s="1">
        <v>0</v>
      </c>
      <c r="G207" s="1">
        <v>0</v>
      </c>
      <c r="H207" s="1">
        <f>ROUND(D207*F207,)</f>
        <v>0</v>
      </c>
      <c r="I207" s="1">
        <f>ROUND(D207*G207,)</f>
        <v>0</v>
      </c>
      <c r="J207" s="1">
        <f>H207+I207</f>
        <v>0</v>
      </c>
    </row>
    <row r="209" spans="1:10" x14ac:dyDescent="0.25">
      <c r="C209" s="7" t="s">
        <v>164</v>
      </c>
      <c r="D209" s="2">
        <v>1</v>
      </c>
      <c r="E209" s="2" t="s">
        <v>6</v>
      </c>
      <c r="F209" s="1">
        <v>0</v>
      </c>
      <c r="G209" s="1">
        <v>0</v>
      </c>
      <c r="H209" s="1">
        <f t="shared" ref="H209" si="0">ROUND(D209*F209,)</f>
        <v>0</v>
      </c>
      <c r="I209" s="1">
        <f t="shared" ref="I209" si="1">ROUND(D209*G209,)</f>
        <v>0</v>
      </c>
      <c r="J209" s="1">
        <f t="shared" ref="J209" si="2">H209+I209</f>
        <v>0</v>
      </c>
    </row>
    <row r="211" spans="1:10" x14ac:dyDescent="0.25">
      <c r="C211" s="7" t="s">
        <v>165</v>
      </c>
      <c r="D211" s="2">
        <v>8</v>
      </c>
      <c r="E211" s="2" t="s">
        <v>6</v>
      </c>
      <c r="F211" s="1">
        <v>0</v>
      </c>
      <c r="G211" s="1">
        <v>0</v>
      </c>
      <c r="H211" s="1">
        <f t="shared" ref="H211" si="3">ROUND(D211*F211,)</f>
        <v>0</v>
      </c>
      <c r="I211" s="1">
        <f t="shared" ref="I211" si="4">ROUND(D211*G211,)</f>
        <v>0</v>
      </c>
      <c r="J211" s="1">
        <f t="shared" ref="J211" si="5">H211+I211</f>
        <v>0</v>
      </c>
    </row>
    <row r="213" spans="1:10" x14ac:dyDescent="0.25">
      <c r="C213" s="7" t="s">
        <v>166</v>
      </c>
      <c r="D213" s="2">
        <v>1</v>
      </c>
      <c r="E213" s="2" t="s">
        <v>6</v>
      </c>
      <c r="G213" s="1">
        <v>0</v>
      </c>
      <c r="H213" s="1">
        <f t="shared" ref="H213" si="6">ROUND(D213*F213,)</f>
        <v>0</v>
      </c>
      <c r="I213" s="1">
        <f t="shared" ref="I213" si="7">ROUND(D213*G213,)</f>
        <v>0</v>
      </c>
      <c r="J213" s="1">
        <f t="shared" ref="J213" si="8">H213+I213</f>
        <v>0</v>
      </c>
    </row>
    <row r="215" spans="1:10" x14ac:dyDescent="0.25">
      <c r="C215" s="7" t="s">
        <v>167</v>
      </c>
      <c r="D215" s="2">
        <v>1</v>
      </c>
      <c r="E215" s="2" t="s">
        <v>6</v>
      </c>
      <c r="G215" s="1">
        <v>0</v>
      </c>
      <c r="H215" s="1">
        <f t="shared" ref="H215" si="9">ROUND(D215*F215,)</f>
        <v>0</v>
      </c>
      <c r="I215" s="1">
        <f t="shared" ref="I215" si="10">ROUND(D215*G215,)</f>
        <v>0</v>
      </c>
      <c r="J215" s="1">
        <f t="shared" ref="J215" si="11">H215+I215</f>
        <v>0</v>
      </c>
    </row>
    <row r="217" spans="1:10" x14ac:dyDescent="0.25">
      <c r="C217" s="7" t="s">
        <v>168</v>
      </c>
      <c r="D217" s="2">
        <v>2</v>
      </c>
      <c r="E217" s="2" t="s">
        <v>6</v>
      </c>
      <c r="H217" s="1">
        <f t="shared" ref="H217" si="12">ROUND(D217*F217,)</f>
        <v>0</v>
      </c>
      <c r="I217" s="1">
        <f t="shared" ref="I217" si="13">ROUND(D217*G217,)</f>
        <v>0</v>
      </c>
      <c r="J217" s="1">
        <f t="shared" ref="J217" si="14">H217+I217</f>
        <v>0</v>
      </c>
    </row>
    <row r="219" spans="1:10" x14ac:dyDescent="0.25">
      <c r="C219" s="7" t="s">
        <v>169</v>
      </c>
      <c r="D219" s="2">
        <v>2</v>
      </c>
      <c r="E219" s="2" t="s">
        <v>6</v>
      </c>
      <c r="F219" s="1">
        <v>0</v>
      </c>
      <c r="H219" s="1">
        <f t="shared" ref="H219" si="15">ROUND(D219*F219,)</f>
        <v>0</v>
      </c>
      <c r="I219" s="1">
        <f t="shared" ref="I219" si="16">ROUND(D219*G219,)</f>
        <v>0</v>
      </c>
      <c r="J219" s="1">
        <f t="shared" ref="J219" si="17">H219+I219</f>
        <v>0</v>
      </c>
    </row>
    <row r="221" spans="1:10" ht="41.4" x14ac:dyDescent="0.25">
      <c r="A221" s="22">
        <v>2</v>
      </c>
      <c r="C221" s="7" t="s">
        <v>170</v>
      </c>
      <c r="D221" s="2">
        <v>4</v>
      </c>
      <c r="E221" s="2" t="s">
        <v>6</v>
      </c>
      <c r="F221" s="1">
        <v>0</v>
      </c>
      <c r="G221" s="1">
        <v>0</v>
      </c>
      <c r="H221" s="1">
        <f>ROUND(D221*F221,)</f>
        <v>0</v>
      </c>
      <c r="I221" s="1">
        <f>ROUND(D221*G221,)</f>
        <v>0</v>
      </c>
      <c r="J221" s="1">
        <f>H221+I221</f>
        <v>0</v>
      </c>
    </row>
    <row r="222" spans="1:10" ht="55.2" x14ac:dyDescent="0.25">
      <c r="A222" s="22">
        <v>4</v>
      </c>
      <c r="B222" s="7"/>
      <c r="C222" s="7" t="s">
        <v>222</v>
      </c>
      <c r="D222" s="2">
        <v>1</v>
      </c>
      <c r="E222" s="2" t="s">
        <v>6</v>
      </c>
      <c r="G222" s="1">
        <v>0</v>
      </c>
      <c r="H222" s="1">
        <f>ROUND(D222*F222,)</f>
        <v>0</v>
      </c>
      <c r="I222" s="1">
        <f>ROUND(D222*G222,)</f>
        <v>0</v>
      </c>
      <c r="J222" s="1">
        <f>H222+I222</f>
        <v>0</v>
      </c>
    </row>
    <row r="224" spans="1:10" x14ac:dyDescent="0.25">
      <c r="C224" s="7" t="s">
        <v>223</v>
      </c>
      <c r="D224" s="2">
        <v>1</v>
      </c>
      <c r="E224" s="2" t="s">
        <v>6</v>
      </c>
      <c r="G224" s="1">
        <v>0</v>
      </c>
      <c r="H224" s="1">
        <f>ROUND(D224*F224,)</f>
        <v>0</v>
      </c>
      <c r="I224" s="1">
        <f>ROUND(D224*G224,)</f>
        <v>0</v>
      </c>
      <c r="J224" s="1">
        <f>H224+I224</f>
        <v>0</v>
      </c>
    </row>
    <row r="226" spans="1:10" ht="28.8" x14ac:dyDescent="0.25">
      <c r="A226" s="22">
        <v>5</v>
      </c>
      <c r="B226" s="7"/>
      <c r="C226" s="113" t="s">
        <v>224</v>
      </c>
      <c r="D226" s="114">
        <v>3</v>
      </c>
      <c r="E226" s="114" t="s">
        <v>6</v>
      </c>
      <c r="F226" s="115"/>
      <c r="G226" s="115">
        <v>0</v>
      </c>
      <c r="H226" s="115">
        <f>ROUND(D226*F226,)</f>
        <v>0</v>
      </c>
      <c r="I226" s="115">
        <f>ROUND(D226*G226,)</f>
        <v>0</v>
      </c>
      <c r="J226" s="115">
        <f>H226+I226</f>
        <v>0</v>
      </c>
    </row>
    <row r="228" spans="1:10" x14ac:dyDescent="0.25">
      <c r="C228" s="7" t="s">
        <v>171</v>
      </c>
      <c r="D228" s="2">
        <v>1</v>
      </c>
      <c r="E228" s="2" t="s">
        <v>6</v>
      </c>
      <c r="G228" s="1">
        <v>0</v>
      </c>
      <c r="H228" s="1">
        <f t="shared" ref="H228" si="18">ROUND(D228*F228,)</f>
        <v>0</v>
      </c>
      <c r="I228" s="1">
        <f t="shared" ref="I228" si="19">ROUND(D228*G228,)</f>
        <v>0</v>
      </c>
      <c r="J228" s="1">
        <f t="shared" ref="J228" si="20">H228+I228</f>
        <v>0</v>
      </c>
    </row>
    <row r="230" spans="1:10" x14ac:dyDescent="0.25">
      <c r="C230" s="7" t="s">
        <v>172</v>
      </c>
      <c r="D230" s="2">
        <v>1</v>
      </c>
      <c r="E230" s="2" t="s">
        <v>6</v>
      </c>
      <c r="G230" s="1">
        <v>0</v>
      </c>
      <c r="H230" s="1">
        <f t="shared" ref="H230" si="21">ROUND(D230*F230,)</f>
        <v>0</v>
      </c>
      <c r="I230" s="1">
        <f t="shared" ref="I230" si="22">ROUND(D230*G230,)</f>
        <v>0</v>
      </c>
      <c r="J230" s="1">
        <f t="shared" ref="J230" si="23">H230+I230</f>
        <v>0</v>
      </c>
    </row>
    <row r="232" spans="1:10" x14ac:dyDescent="0.25">
      <c r="C232" s="7" t="s">
        <v>173</v>
      </c>
      <c r="D232" s="2">
        <v>4</v>
      </c>
      <c r="E232" s="2" t="s">
        <v>6</v>
      </c>
      <c r="F232" s="1">
        <v>0</v>
      </c>
      <c r="G232" s="1">
        <v>0</v>
      </c>
      <c r="H232" s="1">
        <f t="shared" ref="H232:H248" si="24">ROUND(D232*F232,)</f>
        <v>0</v>
      </c>
      <c r="I232" s="1">
        <f t="shared" ref="I232:I248" si="25">ROUND(D232*G232,)</f>
        <v>0</v>
      </c>
      <c r="J232" s="1">
        <f t="shared" ref="J232:J248" si="26">H232+I232</f>
        <v>0</v>
      </c>
    </row>
    <row r="234" spans="1:10" ht="28.8" x14ac:dyDescent="0.25">
      <c r="C234" s="113" t="s">
        <v>216</v>
      </c>
      <c r="D234" s="114">
        <v>1</v>
      </c>
      <c r="E234" s="114" t="s">
        <v>132</v>
      </c>
      <c r="F234" s="115"/>
      <c r="G234" s="115"/>
      <c r="H234" s="115">
        <f t="shared" si="24"/>
        <v>0</v>
      </c>
      <c r="I234" s="115">
        <f t="shared" si="25"/>
        <v>0</v>
      </c>
      <c r="J234" s="115">
        <f t="shared" si="26"/>
        <v>0</v>
      </c>
    </row>
    <row r="235" spans="1:10" ht="14.4" x14ac:dyDescent="0.25">
      <c r="C235" s="113"/>
      <c r="D235" s="114"/>
      <c r="E235" s="114"/>
      <c r="F235" s="115"/>
      <c r="G235" s="115"/>
      <c r="H235" s="115"/>
      <c r="I235" s="115"/>
      <c r="J235" s="115"/>
    </row>
    <row r="236" spans="1:10" ht="43.2" x14ac:dyDescent="0.25">
      <c r="C236" s="113" t="s">
        <v>258</v>
      </c>
      <c r="D236" s="114">
        <v>1</v>
      </c>
      <c r="E236" s="114" t="s">
        <v>132</v>
      </c>
      <c r="F236" s="115"/>
      <c r="G236" s="115"/>
      <c r="H236" s="115">
        <f t="shared" si="24"/>
        <v>0</v>
      </c>
      <c r="I236" s="115">
        <f t="shared" si="25"/>
        <v>0</v>
      </c>
      <c r="J236" s="115">
        <f t="shared" si="26"/>
        <v>0</v>
      </c>
    </row>
    <row r="237" spans="1:10" ht="14.4" x14ac:dyDescent="0.25">
      <c r="C237" s="113"/>
      <c r="D237" s="114"/>
      <c r="E237" s="114"/>
      <c r="F237" s="115"/>
      <c r="G237" s="115"/>
      <c r="H237" s="115"/>
      <c r="I237" s="115"/>
      <c r="J237" s="115"/>
    </row>
    <row r="238" spans="1:10" ht="28.8" x14ac:dyDescent="0.25">
      <c r="C238" s="113" t="s">
        <v>259</v>
      </c>
      <c r="D238" s="114">
        <v>1</v>
      </c>
      <c r="E238" s="114" t="s">
        <v>132</v>
      </c>
      <c r="F238" s="115"/>
      <c r="G238" s="115"/>
      <c r="H238" s="115">
        <f t="shared" si="24"/>
        <v>0</v>
      </c>
      <c r="I238" s="115">
        <f t="shared" si="25"/>
        <v>0</v>
      </c>
      <c r="J238" s="115">
        <f t="shared" si="26"/>
        <v>0</v>
      </c>
    </row>
    <row r="239" spans="1:10" ht="14.4" x14ac:dyDescent="0.25">
      <c r="C239" s="113"/>
      <c r="D239" s="114"/>
      <c r="E239" s="114"/>
      <c r="F239" s="115"/>
      <c r="G239" s="115"/>
      <c r="H239" s="115"/>
      <c r="I239" s="115"/>
      <c r="J239" s="115"/>
    </row>
    <row r="240" spans="1:10" ht="28.8" x14ac:dyDescent="0.25">
      <c r="C240" s="113" t="s">
        <v>260</v>
      </c>
      <c r="D240" s="114">
        <v>1</v>
      </c>
      <c r="E240" s="114" t="s">
        <v>132</v>
      </c>
      <c r="F240" s="115"/>
      <c r="G240" s="115"/>
      <c r="H240" s="115">
        <f t="shared" si="24"/>
        <v>0</v>
      </c>
      <c r="I240" s="115">
        <f t="shared" si="25"/>
        <v>0</v>
      </c>
      <c r="J240" s="115">
        <f t="shared" si="26"/>
        <v>0</v>
      </c>
    </row>
    <row r="241" spans="1:10" ht="14.4" x14ac:dyDescent="0.25">
      <c r="C241" s="113"/>
      <c r="D241" s="114"/>
      <c r="E241" s="114"/>
      <c r="F241" s="115"/>
      <c r="G241" s="115"/>
      <c r="H241" s="115"/>
      <c r="I241" s="115"/>
      <c r="J241" s="115"/>
    </row>
    <row r="242" spans="1:10" ht="14.4" x14ac:dyDescent="0.25">
      <c r="C242" s="113" t="s">
        <v>217</v>
      </c>
      <c r="D242" s="114">
        <v>6</v>
      </c>
      <c r="E242" s="114" t="s">
        <v>6</v>
      </c>
      <c r="F242" s="1">
        <v>0</v>
      </c>
      <c r="G242" s="1">
        <v>0</v>
      </c>
      <c r="H242" s="115">
        <f t="shared" si="24"/>
        <v>0</v>
      </c>
      <c r="I242" s="115">
        <f t="shared" si="25"/>
        <v>0</v>
      </c>
      <c r="J242" s="115">
        <f t="shared" si="26"/>
        <v>0</v>
      </c>
    </row>
    <row r="243" spans="1:10" ht="14.4" x14ac:dyDescent="0.25">
      <c r="C243" s="113"/>
      <c r="D243" s="114"/>
      <c r="E243" s="114"/>
      <c r="F243" s="115"/>
      <c r="G243" s="115"/>
      <c r="H243" s="115">
        <f t="shared" si="24"/>
        <v>0</v>
      </c>
      <c r="I243" s="115">
        <f t="shared" si="25"/>
        <v>0</v>
      </c>
      <c r="J243" s="115">
        <f t="shared" si="26"/>
        <v>0</v>
      </c>
    </row>
    <row r="244" spans="1:10" ht="14.4" x14ac:dyDescent="0.25">
      <c r="C244" s="113" t="s">
        <v>219</v>
      </c>
      <c r="D244" s="114">
        <v>2</v>
      </c>
      <c r="E244" s="114" t="s">
        <v>6</v>
      </c>
      <c r="F244" s="1">
        <v>0</v>
      </c>
      <c r="G244" s="1">
        <v>0</v>
      </c>
      <c r="H244" s="115">
        <f t="shared" si="24"/>
        <v>0</v>
      </c>
      <c r="I244" s="115">
        <f t="shared" si="25"/>
        <v>0</v>
      </c>
      <c r="J244" s="115">
        <f t="shared" si="26"/>
        <v>0</v>
      </c>
    </row>
    <row r="245" spans="1:10" ht="14.4" x14ac:dyDescent="0.25">
      <c r="C245" s="113"/>
      <c r="D245" s="114"/>
      <c r="E245" s="114"/>
      <c r="F245" s="115"/>
      <c r="G245" s="115"/>
      <c r="H245" s="115">
        <f t="shared" si="24"/>
        <v>0</v>
      </c>
      <c r="I245" s="115">
        <f t="shared" si="25"/>
        <v>0</v>
      </c>
      <c r="J245" s="115">
        <f t="shared" si="26"/>
        <v>0</v>
      </c>
    </row>
    <row r="246" spans="1:10" ht="14.4" x14ac:dyDescent="0.25">
      <c r="C246" s="113" t="s">
        <v>218</v>
      </c>
      <c r="D246" s="114">
        <v>18</v>
      </c>
      <c r="E246" s="114" t="s">
        <v>6</v>
      </c>
      <c r="F246" s="1">
        <v>0</v>
      </c>
      <c r="G246" s="1">
        <v>0</v>
      </c>
      <c r="H246" s="115">
        <f t="shared" si="24"/>
        <v>0</v>
      </c>
      <c r="I246" s="115">
        <f t="shared" si="25"/>
        <v>0</v>
      </c>
      <c r="J246" s="115">
        <f t="shared" si="26"/>
        <v>0</v>
      </c>
    </row>
    <row r="247" spans="1:10" ht="14.4" x14ac:dyDescent="0.25">
      <c r="C247" s="113"/>
      <c r="D247" s="114"/>
      <c r="E247" s="114"/>
      <c r="F247" s="115"/>
      <c r="G247" s="115"/>
      <c r="H247" s="115">
        <f t="shared" si="24"/>
        <v>0</v>
      </c>
      <c r="I247" s="115">
        <f t="shared" si="25"/>
        <v>0</v>
      </c>
      <c r="J247" s="115">
        <f t="shared" si="26"/>
        <v>0</v>
      </c>
    </row>
    <row r="248" spans="1:10" ht="14.4" x14ac:dyDescent="0.25">
      <c r="C248" s="113" t="s">
        <v>225</v>
      </c>
      <c r="D248" s="114">
        <v>4</v>
      </c>
      <c r="E248" s="114" t="s">
        <v>6</v>
      </c>
      <c r="F248" s="1">
        <v>0</v>
      </c>
      <c r="G248" s="1">
        <v>0</v>
      </c>
      <c r="H248" s="115">
        <f t="shared" si="24"/>
        <v>0</v>
      </c>
      <c r="I248" s="115">
        <f t="shared" si="25"/>
        <v>0</v>
      </c>
      <c r="J248" s="115">
        <f t="shared" si="26"/>
        <v>0</v>
      </c>
    </row>
    <row r="249" spans="1:10" x14ac:dyDescent="0.25">
      <c r="A249" s="25"/>
      <c r="B249" s="26"/>
      <c r="C249" s="27"/>
      <c r="D249" s="28"/>
      <c r="E249" s="28"/>
      <c r="F249" s="29"/>
      <c r="G249" s="29"/>
      <c r="H249" s="29"/>
      <c r="I249" s="29"/>
      <c r="J249" s="29"/>
    </row>
    <row r="250" spans="1:10" ht="27.6" x14ac:dyDescent="0.25">
      <c r="C250" s="7" t="s">
        <v>158</v>
      </c>
      <c r="H250" s="30">
        <f>SUM(H206:H249)</f>
        <v>0</v>
      </c>
      <c r="I250" s="30">
        <f>SUM(I206:I249)</f>
        <v>0</v>
      </c>
      <c r="J250" s="30">
        <f>SUM(H250:I250)</f>
        <v>0</v>
      </c>
    </row>
    <row r="252" spans="1:10" ht="12.75" customHeight="1" x14ac:dyDescent="0.25">
      <c r="C252" s="24" t="s">
        <v>62</v>
      </c>
    </row>
    <row r="253" spans="1:10" ht="12.75" customHeight="1" x14ac:dyDescent="0.25"/>
    <row r="254" spans="1:10" ht="28.8" x14ac:dyDescent="0.25">
      <c r="A254" s="22">
        <v>8</v>
      </c>
      <c r="C254" s="113" t="s">
        <v>120</v>
      </c>
      <c r="D254" s="114">
        <v>1</v>
      </c>
      <c r="E254" s="114" t="s">
        <v>6</v>
      </c>
      <c r="F254" s="115"/>
      <c r="G254" s="115"/>
      <c r="H254" s="115">
        <f t="shared" ref="H254" si="27">ROUND(D254*F254,)</f>
        <v>0</v>
      </c>
      <c r="I254" s="115">
        <f t="shared" ref="I254" si="28">ROUND(D254*G254,)</f>
        <v>0</v>
      </c>
      <c r="J254" s="115">
        <f t="shared" ref="J254" si="29">H254+I254</f>
        <v>0</v>
      </c>
    </row>
    <row r="255" spans="1:10" ht="14.4" x14ac:dyDescent="0.25">
      <c r="C255" s="113"/>
      <c r="D255" s="114"/>
      <c r="E255" s="114"/>
      <c r="F255" s="115"/>
      <c r="G255" s="115"/>
      <c r="H255" s="115"/>
      <c r="I255" s="115"/>
      <c r="J255" s="115"/>
    </row>
    <row r="256" spans="1:10" ht="28.8" x14ac:dyDescent="0.25">
      <c r="A256" s="22">
        <v>9</v>
      </c>
      <c r="C256" s="113" t="s">
        <v>121</v>
      </c>
      <c r="D256" s="114">
        <v>1</v>
      </c>
      <c r="E256" s="114" t="s">
        <v>6</v>
      </c>
      <c r="F256" s="115"/>
      <c r="G256" s="115"/>
      <c r="H256" s="115">
        <f t="shared" ref="H256" si="30">ROUND(D256*F256,)</f>
        <v>0</v>
      </c>
      <c r="I256" s="115">
        <f t="shared" ref="I256" si="31">ROUND(D256*G256,)</f>
        <v>0</v>
      </c>
      <c r="J256" s="115">
        <f t="shared" ref="J256" si="32">H256+I256</f>
        <v>0</v>
      </c>
    </row>
    <row r="257" spans="1:10" ht="14.4" x14ac:dyDescent="0.25">
      <c r="C257" s="113"/>
      <c r="D257" s="114"/>
      <c r="E257" s="114"/>
      <c r="F257" s="115"/>
      <c r="G257" s="115"/>
      <c r="H257" s="115"/>
      <c r="I257" s="115"/>
      <c r="J257" s="115"/>
    </row>
    <row r="258" spans="1:10" ht="28.8" x14ac:dyDescent="0.25">
      <c r="A258" s="22">
        <v>10</v>
      </c>
      <c r="C258" s="113" t="s">
        <v>122</v>
      </c>
      <c r="D258" s="114">
        <v>2</v>
      </c>
      <c r="E258" s="114" t="s">
        <v>6</v>
      </c>
      <c r="F258" s="115"/>
      <c r="G258" s="115"/>
      <c r="H258" s="115">
        <f t="shared" ref="H258" si="33">ROUND(D258*F258,)</f>
        <v>0</v>
      </c>
      <c r="I258" s="115">
        <f t="shared" ref="I258" si="34">ROUND(D258*G258,)</f>
        <v>0</v>
      </c>
      <c r="J258" s="115">
        <f t="shared" ref="J258" si="35">H258+I258</f>
        <v>0</v>
      </c>
    </row>
    <row r="259" spans="1:10" ht="14.4" x14ac:dyDescent="0.25">
      <c r="C259" s="113"/>
      <c r="D259" s="114"/>
      <c r="E259" s="114"/>
      <c r="F259" s="115"/>
      <c r="G259" s="115"/>
      <c r="H259" s="115"/>
      <c r="I259" s="115"/>
      <c r="J259" s="115"/>
    </row>
    <row r="260" spans="1:10" ht="28.8" x14ac:dyDescent="0.25">
      <c r="A260" s="22">
        <v>11</v>
      </c>
      <c r="C260" s="113" t="s">
        <v>123</v>
      </c>
      <c r="D260" s="114">
        <v>1</v>
      </c>
      <c r="E260" s="114" t="s">
        <v>6</v>
      </c>
      <c r="F260" s="115"/>
      <c r="G260" s="115"/>
      <c r="H260" s="115">
        <f t="shared" ref="H260" si="36">ROUND(D260*F260,)</f>
        <v>0</v>
      </c>
      <c r="I260" s="115">
        <f t="shared" ref="I260" si="37">ROUND(D260*G260,)</f>
        <v>0</v>
      </c>
      <c r="J260" s="115">
        <f t="shared" ref="J260" si="38">H260+I260</f>
        <v>0</v>
      </c>
    </row>
    <row r="261" spans="1:10" ht="14.4" x14ac:dyDescent="0.25">
      <c r="C261" s="113"/>
      <c r="D261" s="114"/>
      <c r="E261" s="114"/>
      <c r="F261" s="115"/>
      <c r="G261" s="115"/>
      <c r="H261" s="115"/>
      <c r="I261" s="115"/>
      <c r="J261" s="115"/>
    </row>
    <row r="262" spans="1:10" ht="28.8" x14ac:dyDescent="0.25">
      <c r="A262" s="22">
        <v>12</v>
      </c>
      <c r="C262" s="113" t="s">
        <v>124</v>
      </c>
      <c r="D262" s="114">
        <v>2</v>
      </c>
      <c r="E262" s="114" t="s">
        <v>6</v>
      </c>
      <c r="F262" s="115"/>
      <c r="G262" s="115"/>
      <c r="H262" s="115">
        <f t="shared" ref="H262" si="39">ROUND(D262*F262,)</f>
        <v>0</v>
      </c>
      <c r="I262" s="115">
        <f t="shared" ref="I262" si="40">ROUND(D262*G262,)</f>
        <v>0</v>
      </c>
      <c r="J262" s="115">
        <f t="shared" ref="J262" si="41">H262+I262</f>
        <v>0</v>
      </c>
    </row>
    <row r="263" spans="1:10" ht="14.4" x14ac:dyDescent="0.25">
      <c r="C263" s="113"/>
      <c r="D263" s="114"/>
      <c r="E263" s="114"/>
      <c r="F263" s="115"/>
      <c r="G263" s="115"/>
      <c r="H263" s="115"/>
      <c r="I263" s="115"/>
      <c r="J263" s="115"/>
    </row>
    <row r="264" spans="1:10" ht="28.8" x14ac:dyDescent="0.25">
      <c r="A264" s="22">
        <v>14</v>
      </c>
      <c r="C264" s="113" t="s">
        <v>145</v>
      </c>
      <c r="D264" s="114">
        <v>2</v>
      </c>
      <c r="E264" s="114" t="s">
        <v>6</v>
      </c>
      <c r="F264" s="115"/>
      <c r="G264" s="115">
        <v>0</v>
      </c>
      <c r="H264" s="115">
        <f t="shared" ref="H264" si="42">ROUND(D264*F264,)</f>
        <v>0</v>
      </c>
      <c r="I264" s="115">
        <f t="shared" ref="I264" si="43">ROUND(D264*G264,)</f>
        <v>0</v>
      </c>
      <c r="J264" s="115">
        <f t="shared" ref="J264" si="44">H264+I264</f>
        <v>0</v>
      </c>
    </row>
    <row r="265" spans="1:10" ht="14.4" x14ac:dyDescent="0.25">
      <c r="C265" s="113"/>
      <c r="D265" s="114"/>
      <c r="E265" s="114"/>
      <c r="F265" s="115"/>
      <c r="G265" s="115"/>
      <c r="H265" s="115"/>
      <c r="I265" s="115"/>
      <c r="J265" s="115"/>
    </row>
    <row r="266" spans="1:10" ht="43.2" x14ac:dyDescent="0.25">
      <c r="A266" s="22">
        <v>15</v>
      </c>
      <c r="B266" s="7"/>
      <c r="C266" s="113" t="s">
        <v>133</v>
      </c>
      <c r="D266" s="114">
        <v>20.85</v>
      </c>
      <c r="E266" s="114" t="s">
        <v>20</v>
      </c>
      <c r="F266" s="115"/>
      <c r="G266" s="115">
        <v>0</v>
      </c>
      <c r="H266" s="115">
        <f>ROUND(D266*F266,)</f>
        <v>0</v>
      </c>
      <c r="I266" s="115">
        <f>ROUND(D266*G266,)</f>
        <v>0</v>
      </c>
      <c r="J266" s="115">
        <f>H266+I266</f>
        <v>0</v>
      </c>
    </row>
    <row r="267" spans="1:10" ht="14.4" x14ac:dyDescent="0.25">
      <c r="C267" s="113"/>
      <c r="D267" s="114"/>
      <c r="E267" s="114"/>
      <c r="F267" s="115"/>
      <c r="G267" s="115"/>
      <c r="H267" s="115"/>
      <c r="I267" s="115">
        <f t="shared" ref="I267:I268" si="45">ROUND(D267*G267,)</f>
        <v>0</v>
      </c>
      <c r="J267" s="115"/>
    </row>
    <row r="268" spans="1:10" ht="43.2" x14ac:dyDescent="0.25">
      <c r="A268" s="25">
        <v>16</v>
      </c>
      <c r="B268" s="26"/>
      <c r="C268" s="116" t="s">
        <v>215</v>
      </c>
      <c r="D268" s="117">
        <v>1</v>
      </c>
      <c r="E268" s="117" t="s">
        <v>6</v>
      </c>
      <c r="F268" s="118"/>
      <c r="G268" s="118"/>
      <c r="H268" s="118"/>
      <c r="I268" s="118">
        <f t="shared" si="45"/>
        <v>0</v>
      </c>
      <c r="J268" s="118"/>
    </row>
    <row r="269" spans="1:10" x14ac:dyDescent="0.25">
      <c r="C269" s="7" t="s">
        <v>159</v>
      </c>
      <c r="H269" s="30">
        <f>SUM(H254:H268)</f>
        <v>0</v>
      </c>
      <c r="I269" s="30">
        <f>SUM(I254:I268)</f>
        <v>0</v>
      </c>
      <c r="J269" s="30">
        <f>SUM(H269:I269)</f>
        <v>0</v>
      </c>
    </row>
    <row r="271" spans="1:10" x14ac:dyDescent="0.25">
      <c r="C271" s="24" t="s">
        <v>23</v>
      </c>
    </row>
    <row r="273" spans="1:10" ht="96.6" x14ac:dyDescent="0.25">
      <c r="A273" s="22">
        <v>1</v>
      </c>
      <c r="B273" s="7" t="s">
        <v>87</v>
      </c>
      <c r="C273" s="7" t="s">
        <v>90</v>
      </c>
      <c r="D273" s="2">
        <v>384.12</v>
      </c>
      <c r="E273" s="2" t="s">
        <v>3</v>
      </c>
      <c r="F273" s="1">
        <v>0</v>
      </c>
      <c r="G273" s="1">
        <v>0</v>
      </c>
      <c r="H273" s="1">
        <f>ROUND(D273*F273,)</f>
        <v>0</v>
      </c>
      <c r="I273" s="1">
        <f>ROUND(D273*G273,)</f>
        <v>0</v>
      </c>
      <c r="J273" s="1">
        <f>H273+I273</f>
        <v>0</v>
      </c>
    </row>
    <row r="274" spans="1:10" x14ac:dyDescent="0.25">
      <c r="D274" s="104"/>
    </row>
    <row r="275" spans="1:10" ht="82.8" x14ac:dyDescent="0.25">
      <c r="A275" s="22">
        <v>2</v>
      </c>
      <c r="B275" s="7" t="s">
        <v>88</v>
      </c>
      <c r="C275" s="7" t="s">
        <v>89</v>
      </c>
      <c r="D275" s="2">
        <v>212.3</v>
      </c>
      <c r="E275" s="2" t="s">
        <v>3</v>
      </c>
      <c r="F275" s="1">
        <v>0</v>
      </c>
      <c r="G275" s="1">
        <v>0</v>
      </c>
      <c r="H275" s="1">
        <f>ROUND(D275*F275,)</f>
        <v>0</v>
      </c>
      <c r="I275" s="1">
        <f>ROUND(D275*G275,)</f>
        <v>0</v>
      </c>
      <c r="J275" s="1">
        <f>H275+I275</f>
        <v>0</v>
      </c>
    </row>
    <row r="277" spans="1:10" ht="96.6" x14ac:dyDescent="0.25">
      <c r="A277" s="22">
        <v>3</v>
      </c>
      <c r="B277" s="7" t="s">
        <v>127</v>
      </c>
      <c r="C277" s="7" t="s">
        <v>128</v>
      </c>
      <c r="D277" s="2">
        <v>220</v>
      </c>
      <c r="E277" s="2" t="s">
        <v>3</v>
      </c>
      <c r="F277" s="1">
        <v>0</v>
      </c>
      <c r="G277" s="1">
        <v>0</v>
      </c>
      <c r="H277" s="1">
        <f>ROUND(D277*F277,)</f>
        <v>0</v>
      </c>
      <c r="I277" s="1">
        <f>ROUND(D277*G277,)</f>
        <v>0</v>
      </c>
      <c r="J277" s="1">
        <f>H277+I277</f>
        <v>0</v>
      </c>
    </row>
    <row r="279" spans="1:10" ht="55.2" x14ac:dyDescent="0.25">
      <c r="A279" s="22">
        <v>4</v>
      </c>
      <c r="B279" s="7" t="s">
        <v>91</v>
      </c>
      <c r="C279" s="7" t="s">
        <v>92</v>
      </c>
      <c r="D279" s="2">
        <v>815</v>
      </c>
      <c r="E279" s="2" t="s">
        <v>3</v>
      </c>
      <c r="F279" s="1">
        <v>0</v>
      </c>
      <c r="G279" s="1">
        <v>0</v>
      </c>
      <c r="H279" s="1">
        <f>ROUND(D279*F279,)</f>
        <v>0</v>
      </c>
      <c r="I279" s="1">
        <f>ROUND(D279*G279,)</f>
        <v>0</v>
      </c>
      <c r="J279" s="1">
        <f>H279+I279</f>
        <v>0</v>
      </c>
    </row>
    <row r="281" spans="1:10" ht="86.4" x14ac:dyDescent="0.25">
      <c r="A281" s="112">
        <v>5</v>
      </c>
      <c r="B281" s="113" t="s">
        <v>93</v>
      </c>
      <c r="C281" s="113" t="s">
        <v>94</v>
      </c>
      <c r="D281" s="114">
        <v>384</v>
      </c>
      <c r="E281" s="114" t="s">
        <v>3</v>
      </c>
      <c r="F281" s="1">
        <v>0</v>
      </c>
      <c r="G281" s="1">
        <v>0</v>
      </c>
      <c r="H281" s="115">
        <f>ROUND(D281*F281,)</f>
        <v>0</v>
      </c>
      <c r="I281" s="115">
        <f>ROUND(D281*G281,)</f>
        <v>0</v>
      </c>
      <c r="J281" s="115">
        <f>H281+I281</f>
        <v>0</v>
      </c>
    </row>
    <row r="283" spans="1:10" ht="69" x14ac:dyDescent="0.25">
      <c r="A283" s="22">
        <v>6</v>
      </c>
      <c r="B283" s="27" t="s">
        <v>95</v>
      </c>
      <c r="C283" s="27" t="s">
        <v>96</v>
      </c>
      <c r="D283" s="28">
        <v>815</v>
      </c>
      <c r="E283" s="28" t="s">
        <v>3</v>
      </c>
      <c r="F283" s="1">
        <v>0</v>
      </c>
      <c r="G283" s="1">
        <v>0</v>
      </c>
      <c r="H283" s="29">
        <f>ROUND(D283*F283,)</f>
        <v>0</v>
      </c>
      <c r="I283" s="29">
        <f>ROUND(D283*G283,)</f>
        <v>0</v>
      </c>
      <c r="J283" s="29">
        <f>H283+I283</f>
        <v>0</v>
      </c>
    </row>
    <row r="284" spans="1:10" x14ac:dyDescent="0.25">
      <c r="A284" s="25"/>
      <c r="B284" s="36"/>
      <c r="C284" s="37"/>
      <c r="D284" s="38"/>
      <c r="E284" s="38"/>
      <c r="F284" s="39"/>
      <c r="G284" s="39"/>
      <c r="H284" s="39"/>
      <c r="I284" s="39"/>
      <c r="J284" s="39"/>
    </row>
    <row r="285" spans="1:10" x14ac:dyDescent="0.25">
      <c r="C285" s="7" t="s">
        <v>160</v>
      </c>
      <c r="H285" s="30">
        <f>SUM(H271:H284)</f>
        <v>0</v>
      </c>
      <c r="I285" s="30">
        <f>SUM(I271:I284)</f>
        <v>0</v>
      </c>
      <c r="J285" s="30">
        <f>SUM(J271:J284)</f>
        <v>0</v>
      </c>
    </row>
    <row r="287" spans="1:10" x14ac:dyDescent="0.25">
      <c r="C287" s="24" t="s">
        <v>24</v>
      </c>
    </row>
    <row r="289" spans="1:10" ht="69" x14ac:dyDescent="0.25">
      <c r="A289" s="22">
        <v>1</v>
      </c>
      <c r="B289" s="7" t="s">
        <v>52</v>
      </c>
      <c r="C289" s="7" t="s">
        <v>49</v>
      </c>
      <c r="D289" s="2">
        <v>1064.32</v>
      </c>
      <c r="E289" s="2" t="s">
        <v>3</v>
      </c>
      <c r="H289" s="1">
        <f>ROUND(D289*F289,)</f>
        <v>0</v>
      </c>
      <c r="I289" s="1">
        <f>ROUND(D289*G289,)</f>
        <v>0</v>
      </c>
      <c r="J289" s="1">
        <f>H289+I289</f>
        <v>0</v>
      </c>
    </row>
    <row r="291" spans="1:10" ht="124.2" x14ac:dyDescent="0.25">
      <c r="A291" s="22">
        <v>4</v>
      </c>
      <c r="B291" s="7" t="s">
        <v>53</v>
      </c>
      <c r="C291" s="7" t="s">
        <v>38</v>
      </c>
      <c r="D291" s="2">
        <v>1064.32</v>
      </c>
      <c r="E291" s="2" t="s">
        <v>3</v>
      </c>
      <c r="H291" s="1">
        <f>ROUND(D291*F291,)</f>
        <v>0</v>
      </c>
      <c r="I291" s="1">
        <f>ROUND(D291*G291,)</f>
        <v>0</v>
      </c>
      <c r="J291" s="1">
        <f>H291+I291</f>
        <v>0</v>
      </c>
    </row>
    <row r="292" spans="1:10" ht="82.8" x14ac:dyDescent="0.25">
      <c r="A292" s="22">
        <v>36</v>
      </c>
      <c r="B292" s="7" t="s">
        <v>226</v>
      </c>
      <c r="C292" s="7" t="s">
        <v>227</v>
      </c>
      <c r="D292" s="2">
        <v>900.92</v>
      </c>
      <c r="E292" s="2" t="s">
        <v>3</v>
      </c>
      <c r="H292" s="1">
        <f>ROUND(D292*F292,)</f>
        <v>0</v>
      </c>
      <c r="I292" s="1">
        <f>ROUND(D292*G292,)</f>
        <v>0</v>
      </c>
      <c r="J292" s="1">
        <f>H292+I292</f>
        <v>0</v>
      </c>
    </row>
    <row r="294" spans="1:10" ht="55.2" x14ac:dyDescent="0.25">
      <c r="A294" s="22">
        <v>37</v>
      </c>
      <c r="B294" s="7" t="s">
        <v>228</v>
      </c>
      <c r="C294" s="7" t="s">
        <v>229</v>
      </c>
      <c r="D294" s="2">
        <v>6.64</v>
      </c>
      <c r="E294" s="2" t="s">
        <v>3</v>
      </c>
      <c r="H294" s="1">
        <f>ROUND(D294*F294,)</f>
        <v>0</v>
      </c>
      <c r="I294" s="1">
        <f>ROUND(D294*G294,)</f>
        <v>0</v>
      </c>
      <c r="J294" s="1">
        <f>H294+I294</f>
        <v>0</v>
      </c>
    </row>
    <row r="296" spans="1:10" ht="69" x14ac:dyDescent="0.25">
      <c r="A296" s="25">
        <v>38</v>
      </c>
      <c r="B296" s="27" t="s">
        <v>230</v>
      </c>
      <c r="C296" s="27" t="s">
        <v>231</v>
      </c>
      <c r="D296" s="28">
        <v>900.92</v>
      </c>
      <c r="E296" s="28" t="s">
        <v>3</v>
      </c>
      <c r="F296" s="29"/>
      <c r="G296" s="29"/>
      <c r="H296" s="29">
        <f>ROUND(D296*F296,)</f>
        <v>0</v>
      </c>
      <c r="I296" s="29">
        <f>ROUND(D296*G296,)</f>
        <v>0</v>
      </c>
      <c r="J296" s="29">
        <f>H296+I296</f>
        <v>0</v>
      </c>
    </row>
    <row r="297" spans="1:10" x14ac:dyDescent="0.25">
      <c r="B297" s="7"/>
    </row>
    <row r="298" spans="1:10" x14ac:dyDescent="0.25">
      <c r="C298" s="7" t="s">
        <v>237</v>
      </c>
      <c r="H298" s="1">
        <f>SUM(H289:H297)</f>
        <v>0</v>
      </c>
      <c r="I298" s="1">
        <f>SUM(I289:I297)</f>
        <v>0</v>
      </c>
      <c r="J298" s="30">
        <f>SUM(H298:I298)</f>
        <v>0</v>
      </c>
    </row>
  </sheetData>
  <mergeCells count="15">
    <mergeCell ref="A8:J8"/>
    <mergeCell ref="A10:J10"/>
    <mergeCell ref="A11:J11"/>
    <mergeCell ref="A13:J13"/>
    <mergeCell ref="A15:J15"/>
    <mergeCell ref="A75:J75"/>
    <mergeCell ref="B19:G19"/>
    <mergeCell ref="B20:G20"/>
    <mergeCell ref="B24:J24"/>
    <mergeCell ref="B17:J17"/>
    <mergeCell ref="A73:J73"/>
    <mergeCell ref="A67:J67"/>
    <mergeCell ref="A70:J70"/>
    <mergeCell ref="A72:J72"/>
    <mergeCell ref="B28:J28"/>
  </mergeCells>
  <phoneticPr fontId="23" type="noConversion"/>
  <hyperlinks>
    <hyperlink ref="C39" location="Munkanem_36" display="36. Vakolás és rabicolás" xr:uid="{00000000-0004-0000-0100-000000000000}"/>
    <hyperlink ref="C38" location="Munkanem_35" display="35. Ácsmunka" xr:uid="{00000000-0004-0000-0100-000001000000}"/>
    <hyperlink ref="C37" location="Munkanem_33" display="33. Falazás és egyéb kőművesmunkák" xr:uid="{00000000-0004-0000-0100-000002000000}"/>
    <hyperlink ref="C44" location="Munkanem_45" display="45. Lakatosszerkezetek elhelyezése" xr:uid="{00000000-0004-0000-0100-000003000000}"/>
    <hyperlink ref="C43" location="Munkanem_44" display="44. Asztalosszerkezetek elhelyezése" xr:uid="{00000000-0004-0000-0100-000004000000}"/>
    <hyperlink ref="C42" location="Munkanem_43" display="43. Bádogozás" xr:uid="{00000000-0004-0000-0100-000005000000}"/>
    <hyperlink ref="C41" location="Munkanem_42" display="42. Aljzatkészítés, hideg- és melegburkolatok készítése" xr:uid="{00000000-0004-0000-0100-000006000000}"/>
    <hyperlink ref="C40" location="Munkanem_39" display="39. Szárazépítés" xr:uid="{00000000-0004-0000-0100-000007000000}"/>
    <hyperlink ref="C45" location="Munkanem_47" display="47. Felületképzés" xr:uid="{00000000-0004-0000-0100-000008000000}"/>
    <hyperlink ref="C46" location="Munkanem_48" display="48. Szigetelés" xr:uid="{00000000-0004-0000-0100-000009000000}"/>
    <hyperlink ref="C35" location="Munkanem_22" display="22. Szivárgó építés, alagcsövezés" xr:uid="{00000000-0004-0000-0100-00000A000000}"/>
    <hyperlink ref="C36" location="Munkanem_31" display="31. Helyszíni beton és vasbeton munka" xr:uid="{00000000-0004-0000-0100-00000B000000}"/>
    <hyperlink ref="C34" location="Munkanem_15" display="15. Zsaluzás és állványozás" xr:uid="{00000000-0004-0000-0100-00000C000000}"/>
    <hyperlink ref="C33" location="Munkanem_12" display="12. Felvonulási létesítmények, költségtérítések" xr:uid="{00000000-0004-0000-0100-00000D000000}"/>
  </hyperlinks>
  <printOptions horizontalCentered="1"/>
  <pageMargins left="0.59055118110236227" right="0.59055118110236227" top="0.78740157480314965" bottom="0.78740157480314965" header="0.51181102362204722" footer="0.51181102362204722"/>
  <pageSetup paperSize="9" scale="75" orientation="portrait" r:id="rId1"/>
  <headerFooter>
    <oddFooter>&amp;C&amp;8&amp;P&amp;R&amp;8&amp;F</oddFooter>
  </headerFooter>
  <rowBreaks count="8" manualBreakCount="8">
    <brk id="107" max="9" man="1"/>
    <brk id="118" max="9" man="1"/>
    <brk id="133" max="9" man="1"/>
    <brk id="149" max="9" man="1"/>
    <brk id="175" max="9" man="1"/>
    <brk id="202" max="9" man="1"/>
    <brk id="251" max="9" man="1"/>
    <brk id="286"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74"/>
  <sheetViews>
    <sheetView topLeftCell="A55" zoomScale="85" zoomScaleNormal="85" zoomScaleSheetLayoutView="85" workbookViewId="0">
      <pane xSplit="1" topLeftCell="B1" activePane="topRight" state="frozen"/>
      <selection activeCell="H36" sqref="H36"/>
      <selection pane="topRight" activeCell="J72" sqref="J72:J73"/>
    </sheetView>
  </sheetViews>
  <sheetFormatPr defaultRowHeight="14.4" x14ac:dyDescent="0.3"/>
  <cols>
    <col min="1" max="1" width="9.33203125" style="119" customWidth="1"/>
    <col min="2" max="2" width="22" style="119" customWidth="1"/>
    <col min="3" max="3" width="7.109375" style="122" customWidth="1"/>
    <col min="4" max="4" width="7.109375" style="119" customWidth="1"/>
    <col min="5" max="5" width="8.6640625" style="119" customWidth="1"/>
    <col min="6" max="6" width="27.6640625" style="119" hidden="1" customWidth="1"/>
    <col min="7" max="7" width="35.6640625" style="122" customWidth="1"/>
    <col min="8" max="8" width="11.6640625" style="121" bestFit="1" customWidth="1"/>
    <col min="9" max="10" width="13.6640625" style="120" bestFit="1" customWidth="1"/>
    <col min="11" max="12" width="14.33203125" style="119" customWidth="1"/>
    <col min="13" max="13" width="52.5546875" style="119" customWidth="1"/>
    <col min="14" max="14" width="27.88671875" style="119" customWidth="1"/>
    <col min="15" max="242" width="9.109375" style="119"/>
    <col min="243" max="243" width="6.6640625" style="119" customWidth="1"/>
    <col min="244" max="244" width="24.44140625" style="119" customWidth="1"/>
    <col min="245" max="245" width="9.109375" style="119"/>
    <col min="246" max="246" width="5.6640625" style="119" customWidth="1"/>
    <col min="247" max="247" width="20" style="119" customWidth="1"/>
    <col min="248" max="248" width="6.44140625" style="119" customWidth="1"/>
    <col min="249" max="249" width="9.109375" style="119"/>
    <col min="250" max="250" width="5.6640625" style="119" customWidth="1"/>
    <col min="251" max="251" width="20" style="119" customWidth="1"/>
    <col min="252" max="252" width="6.44140625" style="119" customWidth="1"/>
    <col min="253" max="253" width="9.109375" style="119"/>
    <col min="254" max="254" width="5.6640625" style="119" customWidth="1"/>
    <col min="255" max="255" width="20" style="119" customWidth="1"/>
    <col min="256" max="256" width="6.44140625" style="119" customWidth="1"/>
    <col min="257" max="257" width="9.109375" style="119"/>
    <col min="258" max="258" width="5.6640625" style="119" customWidth="1"/>
    <col min="259" max="259" width="9.109375" style="119" customWidth="1"/>
    <col min="260" max="260" width="9.109375" style="119"/>
    <col min="261" max="262" width="20" style="119" customWidth="1"/>
    <col min="263" max="266" width="9.109375" style="119"/>
    <col min="267" max="267" width="20" style="119" customWidth="1"/>
    <col min="268" max="498" width="9.109375" style="119"/>
    <col min="499" max="499" width="6.6640625" style="119" customWidth="1"/>
    <col min="500" max="500" width="24.44140625" style="119" customWidth="1"/>
    <col min="501" max="501" width="9.109375" style="119"/>
    <col min="502" max="502" width="5.6640625" style="119" customWidth="1"/>
    <col min="503" max="503" width="20" style="119" customWidth="1"/>
    <col min="504" max="504" width="6.44140625" style="119" customWidth="1"/>
    <col min="505" max="505" width="9.109375" style="119"/>
    <col min="506" max="506" width="5.6640625" style="119" customWidth="1"/>
    <col min="507" max="507" width="20" style="119" customWidth="1"/>
    <col min="508" max="508" width="6.44140625" style="119" customWidth="1"/>
    <col min="509" max="509" width="9.109375" style="119"/>
    <col min="510" max="510" width="5.6640625" style="119" customWidth="1"/>
    <col min="511" max="511" width="20" style="119" customWidth="1"/>
    <col min="512" max="512" width="6.44140625" style="119" customWidth="1"/>
    <col min="513" max="513" width="9.109375" style="119"/>
    <col min="514" max="514" width="5.6640625" style="119" customWidth="1"/>
    <col min="515" max="515" width="9.109375" style="119" customWidth="1"/>
    <col min="516" max="516" width="9.109375" style="119"/>
    <col min="517" max="518" width="20" style="119" customWidth="1"/>
    <col min="519" max="522" width="9.109375" style="119"/>
    <col min="523" max="523" width="20" style="119" customWidth="1"/>
    <col min="524" max="754" width="9.109375" style="119"/>
    <col min="755" max="755" width="6.6640625" style="119" customWidth="1"/>
    <col min="756" max="756" width="24.44140625" style="119" customWidth="1"/>
    <col min="757" max="757" width="9.109375" style="119"/>
    <col min="758" max="758" width="5.6640625" style="119" customWidth="1"/>
    <col min="759" max="759" width="20" style="119" customWidth="1"/>
    <col min="760" max="760" width="6.44140625" style="119" customWidth="1"/>
    <col min="761" max="761" width="9.109375" style="119"/>
    <col min="762" max="762" width="5.6640625" style="119" customWidth="1"/>
    <col min="763" max="763" width="20" style="119" customWidth="1"/>
    <col min="764" max="764" width="6.44140625" style="119" customWidth="1"/>
    <col min="765" max="765" width="9.109375" style="119"/>
    <col min="766" max="766" width="5.6640625" style="119" customWidth="1"/>
    <col min="767" max="767" width="20" style="119" customWidth="1"/>
    <col min="768" max="768" width="6.44140625" style="119" customWidth="1"/>
    <col min="769" max="769" width="9.109375" style="119"/>
    <col min="770" max="770" width="5.6640625" style="119" customWidth="1"/>
    <col min="771" max="771" width="9.109375" style="119" customWidth="1"/>
    <col min="772" max="772" width="9.109375" style="119"/>
    <col min="773" max="774" width="20" style="119" customWidth="1"/>
    <col min="775" max="778" width="9.109375" style="119"/>
    <col min="779" max="779" width="20" style="119" customWidth="1"/>
    <col min="780" max="1010" width="9.109375" style="119"/>
    <col min="1011" max="1011" width="6.6640625" style="119" customWidth="1"/>
    <col min="1012" max="1012" width="24.44140625" style="119" customWidth="1"/>
    <col min="1013" max="1013" width="9.109375" style="119"/>
    <col min="1014" max="1014" width="5.6640625" style="119" customWidth="1"/>
    <col min="1015" max="1015" width="20" style="119" customWidth="1"/>
    <col min="1016" max="1016" width="6.44140625" style="119" customWidth="1"/>
    <col min="1017" max="1017" width="9.109375" style="119"/>
    <col min="1018" max="1018" width="5.6640625" style="119" customWidth="1"/>
    <col min="1019" max="1019" width="20" style="119" customWidth="1"/>
    <col min="1020" max="1020" width="6.44140625" style="119" customWidth="1"/>
    <col min="1021" max="1021" width="9.109375" style="119"/>
    <col min="1022" max="1022" width="5.6640625" style="119" customWidth="1"/>
    <col min="1023" max="1023" width="20" style="119" customWidth="1"/>
    <col min="1024" max="1024" width="6.44140625" style="119" customWidth="1"/>
    <col min="1025" max="1025" width="9.109375" style="119"/>
    <col min="1026" max="1026" width="5.6640625" style="119" customWidth="1"/>
    <col min="1027" max="1027" width="9.109375" style="119" customWidth="1"/>
    <col min="1028" max="1028" width="9.109375" style="119"/>
    <col min="1029" max="1030" width="20" style="119" customWidth="1"/>
    <col min="1031" max="1034" width="9.109375" style="119"/>
    <col min="1035" max="1035" width="20" style="119" customWidth="1"/>
    <col min="1036" max="1266" width="9.109375" style="119"/>
    <col min="1267" max="1267" width="6.6640625" style="119" customWidth="1"/>
    <col min="1268" max="1268" width="24.44140625" style="119" customWidth="1"/>
    <col min="1269" max="1269" width="9.109375" style="119"/>
    <col min="1270" max="1270" width="5.6640625" style="119" customWidth="1"/>
    <col min="1271" max="1271" width="20" style="119" customWidth="1"/>
    <col min="1272" max="1272" width="6.44140625" style="119" customWidth="1"/>
    <col min="1273" max="1273" width="9.109375" style="119"/>
    <col min="1274" max="1274" width="5.6640625" style="119" customWidth="1"/>
    <col min="1275" max="1275" width="20" style="119" customWidth="1"/>
    <col min="1276" max="1276" width="6.44140625" style="119" customWidth="1"/>
    <col min="1277" max="1277" width="9.109375" style="119"/>
    <col min="1278" max="1278" width="5.6640625" style="119" customWidth="1"/>
    <col min="1279" max="1279" width="20" style="119" customWidth="1"/>
    <col min="1280" max="1280" width="6.44140625" style="119" customWidth="1"/>
    <col min="1281" max="1281" width="9.109375" style="119"/>
    <col min="1282" max="1282" width="5.6640625" style="119" customWidth="1"/>
    <col min="1283" max="1283" width="9.109375" style="119" customWidth="1"/>
    <col min="1284" max="1284" width="9.109375" style="119"/>
    <col min="1285" max="1286" width="20" style="119" customWidth="1"/>
    <col min="1287" max="1290" width="9.109375" style="119"/>
    <col min="1291" max="1291" width="20" style="119" customWidth="1"/>
    <col min="1292" max="1522" width="9.109375" style="119"/>
    <col min="1523" max="1523" width="6.6640625" style="119" customWidth="1"/>
    <col min="1524" max="1524" width="24.44140625" style="119" customWidth="1"/>
    <col min="1525" max="1525" width="9.109375" style="119"/>
    <col min="1526" max="1526" width="5.6640625" style="119" customWidth="1"/>
    <col min="1527" max="1527" width="20" style="119" customWidth="1"/>
    <col min="1528" max="1528" width="6.44140625" style="119" customWidth="1"/>
    <col min="1529" max="1529" width="9.109375" style="119"/>
    <col min="1530" max="1530" width="5.6640625" style="119" customWidth="1"/>
    <col min="1531" max="1531" width="20" style="119" customWidth="1"/>
    <col min="1532" max="1532" width="6.44140625" style="119" customWidth="1"/>
    <col min="1533" max="1533" width="9.109375" style="119"/>
    <col min="1534" max="1534" width="5.6640625" style="119" customWidth="1"/>
    <col min="1535" max="1535" width="20" style="119" customWidth="1"/>
    <col min="1536" max="1536" width="6.44140625" style="119" customWidth="1"/>
    <col min="1537" max="1537" width="9.109375" style="119"/>
    <col min="1538" max="1538" width="5.6640625" style="119" customWidth="1"/>
    <col min="1539" max="1539" width="9.109375" style="119" customWidth="1"/>
    <col min="1540" max="1540" width="9.109375" style="119"/>
    <col min="1541" max="1542" width="20" style="119" customWidth="1"/>
    <col min="1543" max="1546" width="9.109375" style="119"/>
    <col min="1547" max="1547" width="20" style="119" customWidth="1"/>
    <col min="1548" max="1778" width="9.109375" style="119"/>
    <col min="1779" max="1779" width="6.6640625" style="119" customWidth="1"/>
    <col min="1780" max="1780" width="24.44140625" style="119" customWidth="1"/>
    <col min="1781" max="1781" width="9.109375" style="119"/>
    <col min="1782" max="1782" width="5.6640625" style="119" customWidth="1"/>
    <col min="1783" max="1783" width="20" style="119" customWidth="1"/>
    <col min="1784" max="1784" width="6.44140625" style="119" customWidth="1"/>
    <col min="1785" max="1785" width="9.109375" style="119"/>
    <col min="1786" max="1786" width="5.6640625" style="119" customWidth="1"/>
    <col min="1787" max="1787" width="20" style="119" customWidth="1"/>
    <col min="1788" max="1788" width="6.44140625" style="119" customWidth="1"/>
    <col min="1789" max="1789" width="9.109375" style="119"/>
    <col min="1790" max="1790" width="5.6640625" style="119" customWidth="1"/>
    <col min="1791" max="1791" width="20" style="119" customWidth="1"/>
    <col min="1792" max="1792" width="6.44140625" style="119" customWidth="1"/>
    <col min="1793" max="1793" width="9.109375" style="119"/>
    <col min="1794" max="1794" width="5.6640625" style="119" customWidth="1"/>
    <col min="1795" max="1795" width="9.109375" style="119" customWidth="1"/>
    <col min="1796" max="1796" width="9.109375" style="119"/>
    <col min="1797" max="1798" width="20" style="119" customWidth="1"/>
    <col min="1799" max="1802" width="9.109375" style="119"/>
    <col min="1803" max="1803" width="20" style="119" customWidth="1"/>
    <col min="1804" max="2034" width="9.109375" style="119"/>
    <col min="2035" max="2035" width="6.6640625" style="119" customWidth="1"/>
    <col min="2036" max="2036" width="24.44140625" style="119" customWidth="1"/>
    <col min="2037" max="2037" width="9.109375" style="119"/>
    <col min="2038" max="2038" width="5.6640625" style="119" customWidth="1"/>
    <col min="2039" max="2039" width="20" style="119" customWidth="1"/>
    <col min="2040" max="2040" width="6.44140625" style="119" customWidth="1"/>
    <col min="2041" max="2041" width="9.109375" style="119"/>
    <col min="2042" max="2042" width="5.6640625" style="119" customWidth="1"/>
    <col min="2043" max="2043" width="20" style="119" customWidth="1"/>
    <col min="2044" max="2044" width="6.44140625" style="119" customWidth="1"/>
    <col min="2045" max="2045" width="9.109375" style="119"/>
    <col min="2046" max="2046" width="5.6640625" style="119" customWidth="1"/>
    <col min="2047" max="2047" width="20" style="119" customWidth="1"/>
    <col min="2048" max="2048" width="6.44140625" style="119" customWidth="1"/>
    <col min="2049" max="2049" width="9.109375" style="119"/>
    <col min="2050" max="2050" width="5.6640625" style="119" customWidth="1"/>
    <col min="2051" max="2051" width="9.109375" style="119" customWidth="1"/>
    <col min="2052" max="2052" width="9.109375" style="119"/>
    <col min="2053" max="2054" width="20" style="119" customWidth="1"/>
    <col min="2055" max="2058" width="9.109375" style="119"/>
    <col min="2059" max="2059" width="20" style="119" customWidth="1"/>
    <col min="2060" max="2290" width="9.109375" style="119"/>
    <col min="2291" max="2291" width="6.6640625" style="119" customWidth="1"/>
    <col min="2292" max="2292" width="24.44140625" style="119" customWidth="1"/>
    <col min="2293" max="2293" width="9.109375" style="119"/>
    <col min="2294" max="2294" width="5.6640625" style="119" customWidth="1"/>
    <col min="2295" max="2295" width="20" style="119" customWidth="1"/>
    <col min="2296" max="2296" width="6.44140625" style="119" customWidth="1"/>
    <col min="2297" max="2297" width="9.109375" style="119"/>
    <col min="2298" max="2298" width="5.6640625" style="119" customWidth="1"/>
    <col min="2299" max="2299" width="20" style="119" customWidth="1"/>
    <col min="2300" max="2300" width="6.44140625" style="119" customWidth="1"/>
    <col min="2301" max="2301" width="9.109375" style="119"/>
    <col min="2302" max="2302" width="5.6640625" style="119" customWidth="1"/>
    <col min="2303" max="2303" width="20" style="119" customWidth="1"/>
    <col min="2304" max="2304" width="6.44140625" style="119" customWidth="1"/>
    <col min="2305" max="2305" width="9.109375" style="119"/>
    <col min="2306" max="2306" width="5.6640625" style="119" customWidth="1"/>
    <col min="2307" max="2307" width="9.109375" style="119" customWidth="1"/>
    <col min="2308" max="2308" width="9.109375" style="119"/>
    <col min="2309" max="2310" width="20" style="119" customWidth="1"/>
    <col min="2311" max="2314" width="9.109375" style="119"/>
    <col min="2315" max="2315" width="20" style="119" customWidth="1"/>
    <col min="2316" max="2546" width="9.109375" style="119"/>
    <col min="2547" max="2547" width="6.6640625" style="119" customWidth="1"/>
    <col min="2548" max="2548" width="24.44140625" style="119" customWidth="1"/>
    <col min="2549" max="2549" width="9.109375" style="119"/>
    <col min="2550" max="2550" width="5.6640625" style="119" customWidth="1"/>
    <col min="2551" max="2551" width="20" style="119" customWidth="1"/>
    <col min="2552" max="2552" width="6.44140625" style="119" customWidth="1"/>
    <col min="2553" max="2553" width="9.109375" style="119"/>
    <col min="2554" max="2554" width="5.6640625" style="119" customWidth="1"/>
    <col min="2555" max="2555" width="20" style="119" customWidth="1"/>
    <col min="2556" max="2556" width="6.44140625" style="119" customWidth="1"/>
    <col min="2557" max="2557" width="9.109375" style="119"/>
    <col min="2558" max="2558" width="5.6640625" style="119" customWidth="1"/>
    <col min="2559" max="2559" width="20" style="119" customWidth="1"/>
    <col min="2560" max="2560" width="6.44140625" style="119" customWidth="1"/>
    <col min="2561" max="2561" width="9.109375" style="119"/>
    <col min="2562" max="2562" width="5.6640625" style="119" customWidth="1"/>
    <col min="2563" max="2563" width="9.109375" style="119" customWidth="1"/>
    <col min="2564" max="2564" width="9.109375" style="119"/>
    <col min="2565" max="2566" width="20" style="119" customWidth="1"/>
    <col min="2567" max="2570" width="9.109375" style="119"/>
    <col min="2571" max="2571" width="20" style="119" customWidth="1"/>
    <col min="2572" max="2802" width="9.109375" style="119"/>
    <col min="2803" max="2803" width="6.6640625" style="119" customWidth="1"/>
    <col min="2804" max="2804" width="24.44140625" style="119" customWidth="1"/>
    <col min="2805" max="2805" width="9.109375" style="119"/>
    <col min="2806" max="2806" width="5.6640625" style="119" customWidth="1"/>
    <col min="2807" max="2807" width="20" style="119" customWidth="1"/>
    <col min="2808" max="2808" width="6.44140625" style="119" customWidth="1"/>
    <col min="2809" max="2809" width="9.109375" style="119"/>
    <col min="2810" max="2810" width="5.6640625" style="119" customWidth="1"/>
    <col min="2811" max="2811" width="20" style="119" customWidth="1"/>
    <col min="2812" max="2812" width="6.44140625" style="119" customWidth="1"/>
    <col min="2813" max="2813" width="9.109375" style="119"/>
    <col min="2814" max="2814" width="5.6640625" style="119" customWidth="1"/>
    <col min="2815" max="2815" width="20" style="119" customWidth="1"/>
    <col min="2816" max="2816" width="6.44140625" style="119" customWidth="1"/>
    <col min="2817" max="2817" width="9.109375" style="119"/>
    <col min="2818" max="2818" width="5.6640625" style="119" customWidth="1"/>
    <col min="2819" max="2819" width="9.109375" style="119" customWidth="1"/>
    <col min="2820" max="2820" width="9.109375" style="119"/>
    <col min="2821" max="2822" width="20" style="119" customWidth="1"/>
    <col min="2823" max="2826" width="9.109375" style="119"/>
    <col min="2827" max="2827" width="20" style="119" customWidth="1"/>
    <col min="2828" max="3058" width="9.109375" style="119"/>
    <col min="3059" max="3059" width="6.6640625" style="119" customWidth="1"/>
    <col min="3060" max="3060" width="24.44140625" style="119" customWidth="1"/>
    <col min="3061" max="3061" width="9.109375" style="119"/>
    <col min="3062" max="3062" width="5.6640625" style="119" customWidth="1"/>
    <col min="3063" max="3063" width="20" style="119" customWidth="1"/>
    <col min="3064" max="3064" width="6.44140625" style="119" customWidth="1"/>
    <col min="3065" max="3065" width="9.109375" style="119"/>
    <col min="3066" max="3066" width="5.6640625" style="119" customWidth="1"/>
    <col min="3067" max="3067" width="20" style="119" customWidth="1"/>
    <col min="3068" max="3068" width="6.44140625" style="119" customWidth="1"/>
    <col min="3069" max="3069" width="9.109375" style="119"/>
    <col min="3070" max="3070" width="5.6640625" style="119" customWidth="1"/>
    <col min="3071" max="3071" width="20" style="119" customWidth="1"/>
    <col min="3072" max="3072" width="6.44140625" style="119" customWidth="1"/>
    <col min="3073" max="3073" width="9.109375" style="119"/>
    <col min="3074" max="3074" width="5.6640625" style="119" customWidth="1"/>
    <col min="3075" max="3075" width="9.109375" style="119" customWidth="1"/>
    <col min="3076" max="3076" width="9.109375" style="119"/>
    <col min="3077" max="3078" width="20" style="119" customWidth="1"/>
    <col min="3079" max="3082" width="9.109375" style="119"/>
    <col min="3083" max="3083" width="20" style="119" customWidth="1"/>
    <col min="3084" max="3314" width="9.109375" style="119"/>
    <col min="3315" max="3315" width="6.6640625" style="119" customWidth="1"/>
    <col min="3316" max="3316" width="24.44140625" style="119" customWidth="1"/>
    <col min="3317" max="3317" width="9.109375" style="119"/>
    <col min="3318" max="3318" width="5.6640625" style="119" customWidth="1"/>
    <col min="3319" max="3319" width="20" style="119" customWidth="1"/>
    <col min="3320" max="3320" width="6.44140625" style="119" customWidth="1"/>
    <col min="3321" max="3321" width="9.109375" style="119"/>
    <col min="3322" max="3322" width="5.6640625" style="119" customWidth="1"/>
    <col min="3323" max="3323" width="20" style="119" customWidth="1"/>
    <col min="3324" max="3324" width="6.44140625" style="119" customWidth="1"/>
    <col min="3325" max="3325" width="9.109375" style="119"/>
    <col min="3326" max="3326" width="5.6640625" style="119" customWidth="1"/>
    <col min="3327" max="3327" width="20" style="119" customWidth="1"/>
    <col min="3328" max="3328" width="6.44140625" style="119" customWidth="1"/>
    <col min="3329" max="3329" width="9.109375" style="119"/>
    <col min="3330" max="3330" width="5.6640625" style="119" customWidth="1"/>
    <col min="3331" max="3331" width="9.109375" style="119" customWidth="1"/>
    <col min="3332" max="3332" width="9.109375" style="119"/>
    <col min="3333" max="3334" width="20" style="119" customWidth="1"/>
    <col min="3335" max="3338" width="9.109375" style="119"/>
    <col min="3339" max="3339" width="20" style="119" customWidth="1"/>
    <col min="3340" max="3570" width="9.109375" style="119"/>
    <col min="3571" max="3571" width="6.6640625" style="119" customWidth="1"/>
    <col min="3572" max="3572" width="24.44140625" style="119" customWidth="1"/>
    <col min="3573" max="3573" width="9.109375" style="119"/>
    <col min="3574" max="3574" width="5.6640625" style="119" customWidth="1"/>
    <col min="3575" max="3575" width="20" style="119" customWidth="1"/>
    <col min="3576" max="3576" width="6.44140625" style="119" customWidth="1"/>
    <col min="3577" max="3577" width="9.109375" style="119"/>
    <col min="3578" max="3578" width="5.6640625" style="119" customWidth="1"/>
    <col min="3579" max="3579" width="20" style="119" customWidth="1"/>
    <col min="3580" max="3580" width="6.44140625" style="119" customWidth="1"/>
    <col min="3581" max="3581" width="9.109375" style="119"/>
    <col min="3582" max="3582" width="5.6640625" style="119" customWidth="1"/>
    <col min="3583" max="3583" width="20" style="119" customWidth="1"/>
    <col min="3584" max="3584" width="6.44140625" style="119" customWidth="1"/>
    <col min="3585" max="3585" width="9.109375" style="119"/>
    <col min="3586" max="3586" width="5.6640625" style="119" customWidth="1"/>
    <col min="3587" max="3587" width="9.109375" style="119" customWidth="1"/>
    <col min="3588" max="3588" width="9.109375" style="119"/>
    <col min="3589" max="3590" width="20" style="119" customWidth="1"/>
    <col min="3591" max="3594" width="9.109375" style="119"/>
    <col min="3595" max="3595" width="20" style="119" customWidth="1"/>
    <col min="3596" max="3826" width="9.109375" style="119"/>
    <col min="3827" max="3827" width="6.6640625" style="119" customWidth="1"/>
    <col min="3828" max="3828" width="24.44140625" style="119" customWidth="1"/>
    <col min="3829" max="3829" width="9.109375" style="119"/>
    <col min="3830" max="3830" width="5.6640625" style="119" customWidth="1"/>
    <col min="3831" max="3831" width="20" style="119" customWidth="1"/>
    <col min="3832" max="3832" width="6.44140625" style="119" customWidth="1"/>
    <col min="3833" max="3833" width="9.109375" style="119"/>
    <col min="3834" max="3834" width="5.6640625" style="119" customWidth="1"/>
    <col min="3835" max="3835" width="20" style="119" customWidth="1"/>
    <col min="3836" max="3836" width="6.44140625" style="119" customWidth="1"/>
    <col min="3837" max="3837" width="9.109375" style="119"/>
    <col min="3838" max="3838" width="5.6640625" style="119" customWidth="1"/>
    <col min="3839" max="3839" width="20" style="119" customWidth="1"/>
    <col min="3840" max="3840" width="6.44140625" style="119" customWidth="1"/>
    <col min="3841" max="3841" width="9.109375" style="119"/>
    <col min="3842" max="3842" width="5.6640625" style="119" customWidth="1"/>
    <col min="3843" max="3843" width="9.109375" style="119" customWidth="1"/>
    <col min="3844" max="3844" width="9.109375" style="119"/>
    <col min="3845" max="3846" width="20" style="119" customWidth="1"/>
    <col min="3847" max="3850" width="9.109375" style="119"/>
    <col min="3851" max="3851" width="20" style="119" customWidth="1"/>
    <col min="3852" max="4082" width="9.109375" style="119"/>
    <col min="4083" max="4083" width="6.6640625" style="119" customWidth="1"/>
    <col min="4084" max="4084" width="24.44140625" style="119" customWidth="1"/>
    <col min="4085" max="4085" width="9.109375" style="119"/>
    <col min="4086" max="4086" width="5.6640625" style="119" customWidth="1"/>
    <col min="4087" max="4087" width="20" style="119" customWidth="1"/>
    <col min="4088" max="4088" width="6.44140625" style="119" customWidth="1"/>
    <col min="4089" max="4089" width="9.109375" style="119"/>
    <col min="4090" max="4090" width="5.6640625" style="119" customWidth="1"/>
    <col min="4091" max="4091" width="20" style="119" customWidth="1"/>
    <col min="4092" max="4092" width="6.44140625" style="119" customWidth="1"/>
    <col min="4093" max="4093" width="9.109375" style="119"/>
    <col min="4094" max="4094" width="5.6640625" style="119" customWidth="1"/>
    <col min="4095" max="4095" width="20" style="119" customWidth="1"/>
    <col min="4096" max="4096" width="6.44140625" style="119" customWidth="1"/>
    <col min="4097" max="4097" width="9.109375" style="119"/>
    <col min="4098" max="4098" width="5.6640625" style="119" customWidth="1"/>
    <col min="4099" max="4099" width="9.109375" style="119" customWidth="1"/>
    <col min="4100" max="4100" width="9.109375" style="119"/>
    <col min="4101" max="4102" width="20" style="119" customWidth="1"/>
    <col min="4103" max="4106" width="9.109375" style="119"/>
    <col min="4107" max="4107" width="20" style="119" customWidth="1"/>
    <col min="4108" max="4338" width="9.109375" style="119"/>
    <col min="4339" max="4339" width="6.6640625" style="119" customWidth="1"/>
    <col min="4340" max="4340" width="24.44140625" style="119" customWidth="1"/>
    <col min="4341" max="4341" width="9.109375" style="119"/>
    <col min="4342" max="4342" width="5.6640625" style="119" customWidth="1"/>
    <col min="4343" max="4343" width="20" style="119" customWidth="1"/>
    <col min="4344" max="4344" width="6.44140625" style="119" customWidth="1"/>
    <col min="4345" max="4345" width="9.109375" style="119"/>
    <col min="4346" max="4346" width="5.6640625" style="119" customWidth="1"/>
    <col min="4347" max="4347" width="20" style="119" customWidth="1"/>
    <col min="4348" max="4348" width="6.44140625" style="119" customWidth="1"/>
    <col min="4349" max="4349" width="9.109375" style="119"/>
    <col min="4350" max="4350" width="5.6640625" style="119" customWidth="1"/>
    <col min="4351" max="4351" width="20" style="119" customWidth="1"/>
    <col min="4352" max="4352" width="6.44140625" style="119" customWidth="1"/>
    <col min="4353" max="4353" width="9.109375" style="119"/>
    <col min="4354" max="4354" width="5.6640625" style="119" customWidth="1"/>
    <col min="4355" max="4355" width="9.109375" style="119" customWidth="1"/>
    <col min="4356" max="4356" width="9.109375" style="119"/>
    <col min="4357" max="4358" width="20" style="119" customWidth="1"/>
    <col min="4359" max="4362" width="9.109375" style="119"/>
    <col min="4363" max="4363" width="20" style="119" customWidth="1"/>
    <col min="4364" max="4594" width="9.109375" style="119"/>
    <col min="4595" max="4595" width="6.6640625" style="119" customWidth="1"/>
    <col min="4596" max="4596" width="24.44140625" style="119" customWidth="1"/>
    <col min="4597" max="4597" width="9.109375" style="119"/>
    <col min="4598" max="4598" width="5.6640625" style="119" customWidth="1"/>
    <col min="4599" max="4599" width="20" style="119" customWidth="1"/>
    <col min="4600" max="4600" width="6.44140625" style="119" customWidth="1"/>
    <col min="4601" max="4601" width="9.109375" style="119"/>
    <col min="4602" max="4602" width="5.6640625" style="119" customWidth="1"/>
    <col min="4603" max="4603" width="20" style="119" customWidth="1"/>
    <col min="4604" max="4604" width="6.44140625" style="119" customWidth="1"/>
    <col min="4605" max="4605" width="9.109375" style="119"/>
    <col min="4606" max="4606" width="5.6640625" style="119" customWidth="1"/>
    <col min="4607" max="4607" width="20" style="119" customWidth="1"/>
    <col min="4608" max="4608" width="6.44140625" style="119" customWidth="1"/>
    <col min="4609" max="4609" width="9.109375" style="119"/>
    <col min="4610" max="4610" width="5.6640625" style="119" customWidth="1"/>
    <col min="4611" max="4611" width="9.109375" style="119" customWidth="1"/>
    <col min="4612" max="4612" width="9.109375" style="119"/>
    <col min="4613" max="4614" width="20" style="119" customWidth="1"/>
    <col min="4615" max="4618" width="9.109375" style="119"/>
    <col min="4619" max="4619" width="20" style="119" customWidth="1"/>
    <col min="4620" max="4850" width="9.109375" style="119"/>
    <col min="4851" max="4851" width="6.6640625" style="119" customWidth="1"/>
    <col min="4852" max="4852" width="24.44140625" style="119" customWidth="1"/>
    <col min="4853" max="4853" width="9.109375" style="119"/>
    <col min="4854" max="4854" width="5.6640625" style="119" customWidth="1"/>
    <col min="4855" max="4855" width="20" style="119" customWidth="1"/>
    <col min="4856" max="4856" width="6.44140625" style="119" customWidth="1"/>
    <col min="4857" max="4857" width="9.109375" style="119"/>
    <col min="4858" max="4858" width="5.6640625" style="119" customWidth="1"/>
    <col min="4859" max="4859" width="20" style="119" customWidth="1"/>
    <col min="4860" max="4860" width="6.44140625" style="119" customWidth="1"/>
    <col min="4861" max="4861" width="9.109375" style="119"/>
    <col min="4862" max="4862" width="5.6640625" style="119" customWidth="1"/>
    <col min="4863" max="4863" width="20" style="119" customWidth="1"/>
    <col min="4864" max="4864" width="6.44140625" style="119" customWidth="1"/>
    <col min="4865" max="4865" width="9.109375" style="119"/>
    <col min="4866" max="4866" width="5.6640625" style="119" customWidth="1"/>
    <col min="4867" max="4867" width="9.109375" style="119" customWidth="1"/>
    <col min="4868" max="4868" width="9.109375" style="119"/>
    <col min="4869" max="4870" width="20" style="119" customWidth="1"/>
    <col min="4871" max="4874" width="9.109375" style="119"/>
    <col min="4875" max="4875" width="20" style="119" customWidth="1"/>
    <col min="4876" max="5106" width="9.109375" style="119"/>
    <col min="5107" max="5107" width="6.6640625" style="119" customWidth="1"/>
    <col min="5108" max="5108" width="24.44140625" style="119" customWidth="1"/>
    <col min="5109" max="5109" width="9.109375" style="119"/>
    <col min="5110" max="5110" width="5.6640625" style="119" customWidth="1"/>
    <col min="5111" max="5111" width="20" style="119" customWidth="1"/>
    <col min="5112" max="5112" width="6.44140625" style="119" customWidth="1"/>
    <col min="5113" max="5113" width="9.109375" style="119"/>
    <col min="5114" max="5114" width="5.6640625" style="119" customWidth="1"/>
    <col min="5115" max="5115" width="20" style="119" customWidth="1"/>
    <col min="5116" max="5116" width="6.44140625" style="119" customWidth="1"/>
    <col min="5117" max="5117" width="9.109375" style="119"/>
    <col min="5118" max="5118" width="5.6640625" style="119" customWidth="1"/>
    <col min="5119" max="5119" width="20" style="119" customWidth="1"/>
    <col min="5120" max="5120" width="6.44140625" style="119" customWidth="1"/>
    <col min="5121" max="5121" width="9.109375" style="119"/>
    <col min="5122" max="5122" width="5.6640625" style="119" customWidth="1"/>
    <col min="5123" max="5123" width="9.109375" style="119" customWidth="1"/>
    <col min="5124" max="5124" width="9.109375" style="119"/>
    <col min="5125" max="5126" width="20" style="119" customWidth="1"/>
    <col min="5127" max="5130" width="9.109375" style="119"/>
    <col min="5131" max="5131" width="20" style="119" customWidth="1"/>
    <col min="5132" max="5362" width="9.109375" style="119"/>
    <col min="5363" max="5363" width="6.6640625" style="119" customWidth="1"/>
    <col min="5364" max="5364" width="24.44140625" style="119" customWidth="1"/>
    <col min="5365" max="5365" width="9.109375" style="119"/>
    <col min="5366" max="5366" width="5.6640625" style="119" customWidth="1"/>
    <col min="5367" max="5367" width="20" style="119" customWidth="1"/>
    <col min="5368" max="5368" width="6.44140625" style="119" customWidth="1"/>
    <col min="5369" max="5369" width="9.109375" style="119"/>
    <col min="5370" max="5370" width="5.6640625" style="119" customWidth="1"/>
    <col min="5371" max="5371" width="20" style="119" customWidth="1"/>
    <col min="5372" max="5372" width="6.44140625" style="119" customWidth="1"/>
    <col min="5373" max="5373" width="9.109375" style="119"/>
    <col min="5374" max="5374" width="5.6640625" style="119" customWidth="1"/>
    <col min="5375" max="5375" width="20" style="119" customWidth="1"/>
    <col min="5376" max="5376" width="6.44140625" style="119" customWidth="1"/>
    <col min="5377" max="5377" width="9.109375" style="119"/>
    <col min="5378" max="5378" width="5.6640625" style="119" customWidth="1"/>
    <col min="5379" max="5379" width="9.109375" style="119" customWidth="1"/>
    <col min="5380" max="5380" width="9.109375" style="119"/>
    <col min="5381" max="5382" width="20" style="119" customWidth="1"/>
    <col min="5383" max="5386" width="9.109375" style="119"/>
    <col min="5387" max="5387" width="20" style="119" customWidth="1"/>
    <col min="5388" max="5618" width="9.109375" style="119"/>
    <col min="5619" max="5619" width="6.6640625" style="119" customWidth="1"/>
    <col min="5620" max="5620" width="24.44140625" style="119" customWidth="1"/>
    <col min="5621" max="5621" width="9.109375" style="119"/>
    <col min="5622" max="5622" width="5.6640625" style="119" customWidth="1"/>
    <col min="5623" max="5623" width="20" style="119" customWidth="1"/>
    <col min="5624" max="5624" width="6.44140625" style="119" customWidth="1"/>
    <col min="5625" max="5625" width="9.109375" style="119"/>
    <col min="5626" max="5626" width="5.6640625" style="119" customWidth="1"/>
    <col min="5627" max="5627" width="20" style="119" customWidth="1"/>
    <col min="5628" max="5628" width="6.44140625" style="119" customWidth="1"/>
    <col min="5629" max="5629" width="9.109375" style="119"/>
    <col min="5630" max="5630" width="5.6640625" style="119" customWidth="1"/>
    <col min="5631" max="5631" width="20" style="119" customWidth="1"/>
    <col min="5632" max="5632" width="6.44140625" style="119" customWidth="1"/>
    <col min="5633" max="5633" width="9.109375" style="119"/>
    <col min="5634" max="5634" width="5.6640625" style="119" customWidth="1"/>
    <col min="5635" max="5635" width="9.109375" style="119" customWidth="1"/>
    <col min="5636" max="5636" width="9.109375" style="119"/>
    <col min="5637" max="5638" width="20" style="119" customWidth="1"/>
    <col min="5639" max="5642" width="9.109375" style="119"/>
    <col min="5643" max="5643" width="20" style="119" customWidth="1"/>
    <col min="5644" max="5874" width="9.109375" style="119"/>
    <col min="5875" max="5875" width="6.6640625" style="119" customWidth="1"/>
    <col min="5876" max="5876" width="24.44140625" style="119" customWidth="1"/>
    <col min="5877" max="5877" width="9.109375" style="119"/>
    <col min="5878" max="5878" width="5.6640625" style="119" customWidth="1"/>
    <col min="5879" max="5879" width="20" style="119" customWidth="1"/>
    <col min="5880" max="5880" width="6.44140625" style="119" customWidth="1"/>
    <col min="5881" max="5881" width="9.109375" style="119"/>
    <col min="5882" max="5882" width="5.6640625" style="119" customWidth="1"/>
    <col min="5883" max="5883" width="20" style="119" customWidth="1"/>
    <col min="5884" max="5884" width="6.44140625" style="119" customWidth="1"/>
    <col min="5885" max="5885" width="9.109375" style="119"/>
    <col min="5886" max="5886" width="5.6640625" style="119" customWidth="1"/>
    <col min="5887" max="5887" width="20" style="119" customWidth="1"/>
    <col min="5888" max="5888" width="6.44140625" style="119" customWidth="1"/>
    <col min="5889" max="5889" width="9.109375" style="119"/>
    <col min="5890" max="5890" width="5.6640625" style="119" customWidth="1"/>
    <col min="5891" max="5891" width="9.109375" style="119" customWidth="1"/>
    <col min="5892" max="5892" width="9.109375" style="119"/>
    <col min="5893" max="5894" width="20" style="119" customWidth="1"/>
    <col min="5895" max="5898" width="9.109375" style="119"/>
    <col min="5899" max="5899" width="20" style="119" customWidth="1"/>
    <col min="5900" max="6130" width="9.109375" style="119"/>
    <col min="6131" max="6131" width="6.6640625" style="119" customWidth="1"/>
    <col min="6132" max="6132" width="24.44140625" style="119" customWidth="1"/>
    <col min="6133" max="6133" width="9.109375" style="119"/>
    <col min="6134" max="6134" width="5.6640625" style="119" customWidth="1"/>
    <col min="6135" max="6135" width="20" style="119" customWidth="1"/>
    <col min="6136" max="6136" width="6.44140625" style="119" customWidth="1"/>
    <col min="6137" max="6137" width="9.109375" style="119"/>
    <col min="6138" max="6138" width="5.6640625" style="119" customWidth="1"/>
    <col min="6139" max="6139" width="20" style="119" customWidth="1"/>
    <col min="6140" max="6140" width="6.44140625" style="119" customWidth="1"/>
    <col min="6141" max="6141" width="9.109375" style="119"/>
    <col min="6142" max="6142" width="5.6640625" style="119" customWidth="1"/>
    <col min="6143" max="6143" width="20" style="119" customWidth="1"/>
    <col min="6144" max="6144" width="6.44140625" style="119" customWidth="1"/>
    <col min="6145" max="6145" width="9.109375" style="119"/>
    <col min="6146" max="6146" width="5.6640625" style="119" customWidth="1"/>
    <col min="6147" max="6147" width="9.109375" style="119" customWidth="1"/>
    <col min="6148" max="6148" width="9.109375" style="119"/>
    <col min="6149" max="6150" width="20" style="119" customWidth="1"/>
    <col min="6151" max="6154" width="9.109375" style="119"/>
    <col min="6155" max="6155" width="20" style="119" customWidth="1"/>
    <col min="6156" max="6386" width="9.109375" style="119"/>
    <col min="6387" max="6387" width="6.6640625" style="119" customWidth="1"/>
    <col min="6388" max="6388" width="24.44140625" style="119" customWidth="1"/>
    <col min="6389" max="6389" width="9.109375" style="119"/>
    <col min="6390" max="6390" width="5.6640625" style="119" customWidth="1"/>
    <col min="6391" max="6391" width="20" style="119" customWidth="1"/>
    <col min="6392" max="6392" width="6.44140625" style="119" customWidth="1"/>
    <col min="6393" max="6393" width="9.109375" style="119"/>
    <col min="6394" max="6394" width="5.6640625" style="119" customWidth="1"/>
    <col min="6395" max="6395" width="20" style="119" customWidth="1"/>
    <col min="6396" max="6396" width="6.44140625" style="119" customWidth="1"/>
    <col min="6397" max="6397" width="9.109375" style="119"/>
    <col min="6398" max="6398" width="5.6640625" style="119" customWidth="1"/>
    <col min="6399" max="6399" width="20" style="119" customWidth="1"/>
    <col min="6400" max="6400" width="6.44140625" style="119" customWidth="1"/>
    <col min="6401" max="6401" width="9.109375" style="119"/>
    <col min="6402" max="6402" width="5.6640625" style="119" customWidth="1"/>
    <col min="6403" max="6403" width="9.109375" style="119" customWidth="1"/>
    <col min="6404" max="6404" width="9.109375" style="119"/>
    <col min="6405" max="6406" width="20" style="119" customWidth="1"/>
    <col min="6407" max="6410" width="9.109375" style="119"/>
    <col min="6411" max="6411" width="20" style="119" customWidth="1"/>
    <col min="6412" max="6642" width="9.109375" style="119"/>
    <col min="6643" max="6643" width="6.6640625" style="119" customWidth="1"/>
    <col min="6644" max="6644" width="24.44140625" style="119" customWidth="1"/>
    <col min="6645" max="6645" width="9.109375" style="119"/>
    <col min="6646" max="6646" width="5.6640625" style="119" customWidth="1"/>
    <col min="6647" max="6647" width="20" style="119" customWidth="1"/>
    <col min="6648" max="6648" width="6.44140625" style="119" customWidth="1"/>
    <col min="6649" max="6649" width="9.109375" style="119"/>
    <col min="6650" max="6650" width="5.6640625" style="119" customWidth="1"/>
    <col min="6651" max="6651" width="20" style="119" customWidth="1"/>
    <col min="6652" max="6652" width="6.44140625" style="119" customWidth="1"/>
    <col min="6653" max="6653" width="9.109375" style="119"/>
    <col min="6654" max="6654" width="5.6640625" style="119" customWidth="1"/>
    <col min="6655" max="6655" width="20" style="119" customWidth="1"/>
    <col min="6656" max="6656" width="6.44140625" style="119" customWidth="1"/>
    <col min="6657" max="6657" width="9.109375" style="119"/>
    <col min="6658" max="6658" width="5.6640625" style="119" customWidth="1"/>
    <col min="6659" max="6659" width="9.109375" style="119" customWidth="1"/>
    <col min="6660" max="6660" width="9.109375" style="119"/>
    <col min="6661" max="6662" width="20" style="119" customWidth="1"/>
    <col min="6663" max="6666" width="9.109375" style="119"/>
    <col min="6667" max="6667" width="20" style="119" customWidth="1"/>
    <col min="6668" max="6898" width="9.109375" style="119"/>
    <col min="6899" max="6899" width="6.6640625" style="119" customWidth="1"/>
    <col min="6900" max="6900" width="24.44140625" style="119" customWidth="1"/>
    <col min="6901" max="6901" width="9.109375" style="119"/>
    <col min="6902" max="6902" width="5.6640625" style="119" customWidth="1"/>
    <col min="6903" max="6903" width="20" style="119" customWidth="1"/>
    <col min="6904" max="6904" width="6.44140625" style="119" customWidth="1"/>
    <col min="6905" max="6905" width="9.109375" style="119"/>
    <col min="6906" max="6906" width="5.6640625" style="119" customWidth="1"/>
    <col min="6907" max="6907" width="20" style="119" customWidth="1"/>
    <col min="6908" max="6908" width="6.44140625" style="119" customWidth="1"/>
    <col min="6909" max="6909" width="9.109375" style="119"/>
    <col min="6910" max="6910" width="5.6640625" style="119" customWidth="1"/>
    <col min="6911" max="6911" width="20" style="119" customWidth="1"/>
    <col min="6912" max="6912" width="6.44140625" style="119" customWidth="1"/>
    <col min="6913" max="6913" width="9.109375" style="119"/>
    <col min="6914" max="6914" width="5.6640625" style="119" customWidth="1"/>
    <col min="6915" max="6915" width="9.109375" style="119" customWidth="1"/>
    <col min="6916" max="6916" width="9.109375" style="119"/>
    <col min="6917" max="6918" width="20" style="119" customWidth="1"/>
    <col min="6919" max="6922" width="9.109375" style="119"/>
    <col min="6923" max="6923" width="20" style="119" customWidth="1"/>
    <col min="6924" max="7154" width="9.109375" style="119"/>
    <col min="7155" max="7155" width="6.6640625" style="119" customWidth="1"/>
    <col min="7156" max="7156" width="24.44140625" style="119" customWidth="1"/>
    <col min="7157" max="7157" width="9.109375" style="119"/>
    <col min="7158" max="7158" width="5.6640625" style="119" customWidth="1"/>
    <col min="7159" max="7159" width="20" style="119" customWidth="1"/>
    <col min="7160" max="7160" width="6.44140625" style="119" customWidth="1"/>
    <col min="7161" max="7161" width="9.109375" style="119"/>
    <col min="7162" max="7162" width="5.6640625" style="119" customWidth="1"/>
    <col min="7163" max="7163" width="20" style="119" customWidth="1"/>
    <col min="7164" max="7164" width="6.44140625" style="119" customWidth="1"/>
    <col min="7165" max="7165" width="9.109375" style="119"/>
    <col min="7166" max="7166" width="5.6640625" style="119" customWidth="1"/>
    <col min="7167" max="7167" width="20" style="119" customWidth="1"/>
    <col min="7168" max="7168" width="6.44140625" style="119" customWidth="1"/>
    <col min="7169" max="7169" width="9.109375" style="119"/>
    <col min="7170" max="7170" width="5.6640625" style="119" customWidth="1"/>
    <col min="7171" max="7171" width="9.109375" style="119" customWidth="1"/>
    <col min="7172" max="7172" width="9.109375" style="119"/>
    <col min="7173" max="7174" width="20" style="119" customWidth="1"/>
    <col min="7175" max="7178" width="9.109375" style="119"/>
    <col min="7179" max="7179" width="20" style="119" customWidth="1"/>
    <col min="7180" max="7410" width="9.109375" style="119"/>
    <col min="7411" max="7411" width="6.6640625" style="119" customWidth="1"/>
    <col min="7412" max="7412" width="24.44140625" style="119" customWidth="1"/>
    <col min="7413" max="7413" width="9.109375" style="119"/>
    <col min="7414" max="7414" width="5.6640625" style="119" customWidth="1"/>
    <col min="7415" max="7415" width="20" style="119" customWidth="1"/>
    <col min="7416" max="7416" width="6.44140625" style="119" customWidth="1"/>
    <col min="7417" max="7417" width="9.109375" style="119"/>
    <col min="7418" max="7418" width="5.6640625" style="119" customWidth="1"/>
    <col min="7419" max="7419" width="20" style="119" customWidth="1"/>
    <col min="7420" max="7420" width="6.44140625" style="119" customWidth="1"/>
    <col min="7421" max="7421" width="9.109375" style="119"/>
    <col min="7422" max="7422" width="5.6640625" style="119" customWidth="1"/>
    <col min="7423" max="7423" width="20" style="119" customWidth="1"/>
    <col min="7424" max="7424" width="6.44140625" style="119" customWidth="1"/>
    <col min="7425" max="7425" width="9.109375" style="119"/>
    <col min="7426" max="7426" width="5.6640625" style="119" customWidth="1"/>
    <col min="7427" max="7427" width="9.109375" style="119" customWidth="1"/>
    <col min="7428" max="7428" width="9.109375" style="119"/>
    <col min="7429" max="7430" width="20" style="119" customWidth="1"/>
    <col min="7431" max="7434" width="9.109375" style="119"/>
    <col min="7435" max="7435" width="20" style="119" customWidth="1"/>
    <col min="7436" max="7666" width="9.109375" style="119"/>
    <col min="7667" max="7667" width="6.6640625" style="119" customWidth="1"/>
    <col min="7668" max="7668" width="24.44140625" style="119" customWidth="1"/>
    <col min="7669" max="7669" width="9.109375" style="119"/>
    <col min="7670" max="7670" width="5.6640625" style="119" customWidth="1"/>
    <col min="7671" max="7671" width="20" style="119" customWidth="1"/>
    <col min="7672" max="7672" width="6.44140625" style="119" customWidth="1"/>
    <col min="7673" max="7673" width="9.109375" style="119"/>
    <col min="7674" max="7674" width="5.6640625" style="119" customWidth="1"/>
    <col min="7675" max="7675" width="20" style="119" customWidth="1"/>
    <col min="7676" max="7676" width="6.44140625" style="119" customWidth="1"/>
    <col min="7677" max="7677" width="9.109375" style="119"/>
    <col min="7678" max="7678" width="5.6640625" style="119" customWidth="1"/>
    <col min="7679" max="7679" width="20" style="119" customWidth="1"/>
    <col min="7680" max="7680" width="6.44140625" style="119" customWidth="1"/>
    <col min="7681" max="7681" width="9.109375" style="119"/>
    <col min="7682" max="7682" width="5.6640625" style="119" customWidth="1"/>
    <col min="7683" max="7683" width="9.109375" style="119" customWidth="1"/>
    <col min="7684" max="7684" width="9.109375" style="119"/>
    <col min="7685" max="7686" width="20" style="119" customWidth="1"/>
    <col min="7687" max="7690" width="9.109375" style="119"/>
    <col min="7691" max="7691" width="20" style="119" customWidth="1"/>
    <col min="7692" max="7922" width="9.109375" style="119"/>
    <col min="7923" max="7923" width="6.6640625" style="119" customWidth="1"/>
    <col min="7924" max="7924" width="24.44140625" style="119" customWidth="1"/>
    <col min="7925" max="7925" width="9.109375" style="119"/>
    <col min="7926" max="7926" width="5.6640625" style="119" customWidth="1"/>
    <col min="7927" max="7927" width="20" style="119" customWidth="1"/>
    <col min="7928" max="7928" width="6.44140625" style="119" customWidth="1"/>
    <col min="7929" max="7929" width="9.109375" style="119"/>
    <col min="7930" max="7930" width="5.6640625" style="119" customWidth="1"/>
    <col min="7931" max="7931" width="20" style="119" customWidth="1"/>
    <col min="7932" max="7932" width="6.44140625" style="119" customWidth="1"/>
    <col min="7933" max="7933" width="9.109375" style="119"/>
    <col min="7934" max="7934" width="5.6640625" style="119" customWidth="1"/>
    <col min="7935" max="7935" width="20" style="119" customWidth="1"/>
    <col min="7936" max="7936" width="6.44140625" style="119" customWidth="1"/>
    <col min="7937" max="7937" width="9.109375" style="119"/>
    <col min="7938" max="7938" width="5.6640625" style="119" customWidth="1"/>
    <col min="7939" max="7939" width="9.109375" style="119" customWidth="1"/>
    <col min="7940" max="7940" width="9.109375" style="119"/>
    <col min="7941" max="7942" width="20" style="119" customWidth="1"/>
    <col min="7943" max="7946" width="9.109375" style="119"/>
    <col min="7947" max="7947" width="20" style="119" customWidth="1"/>
    <col min="7948" max="8178" width="9.109375" style="119"/>
    <col min="8179" max="8179" width="6.6640625" style="119" customWidth="1"/>
    <col min="8180" max="8180" width="24.44140625" style="119" customWidth="1"/>
    <col min="8181" max="8181" width="9.109375" style="119"/>
    <col min="8182" max="8182" width="5.6640625" style="119" customWidth="1"/>
    <col min="8183" max="8183" width="20" style="119" customWidth="1"/>
    <col min="8184" max="8184" width="6.44140625" style="119" customWidth="1"/>
    <col min="8185" max="8185" width="9.109375" style="119"/>
    <col min="8186" max="8186" width="5.6640625" style="119" customWidth="1"/>
    <col min="8187" max="8187" width="20" style="119" customWidth="1"/>
    <col min="8188" max="8188" width="6.44140625" style="119" customWidth="1"/>
    <col min="8189" max="8189" width="9.109375" style="119"/>
    <col min="8190" max="8190" width="5.6640625" style="119" customWidth="1"/>
    <col min="8191" max="8191" width="20" style="119" customWidth="1"/>
    <col min="8192" max="8192" width="6.44140625" style="119" customWidth="1"/>
    <col min="8193" max="8193" width="9.109375" style="119"/>
    <col min="8194" max="8194" width="5.6640625" style="119" customWidth="1"/>
    <col min="8195" max="8195" width="9.109375" style="119" customWidth="1"/>
    <col min="8196" max="8196" width="9.109375" style="119"/>
    <col min="8197" max="8198" width="20" style="119" customWidth="1"/>
    <col min="8199" max="8202" width="9.109375" style="119"/>
    <col min="8203" max="8203" width="20" style="119" customWidth="1"/>
    <col min="8204" max="8434" width="9.109375" style="119"/>
    <col min="8435" max="8435" width="6.6640625" style="119" customWidth="1"/>
    <col min="8436" max="8436" width="24.44140625" style="119" customWidth="1"/>
    <col min="8437" max="8437" width="9.109375" style="119"/>
    <col min="8438" max="8438" width="5.6640625" style="119" customWidth="1"/>
    <col min="8439" max="8439" width="20" style="119" customWidth="1"/>
    <col min="8440" max="8440" width="6.44140625" style="119" customWidth="1"/>
    <col min="8441" max="8441" width="9.109375" style="119"/>
    <col min="8442" max="8442" width="5.6640625" style="119" customWidth="1"/>
    <col min="8443" max="8443" width="20" style="119" customWidth="1"/>
    <col min="8444" max="8444" width="6.44140625" style="119" customWidth="1"/>
    <col min="8445" max="8445" width="9.109375" style="119"/>
    <col min="8446" max="8446" width="5.6640625" style="119" customWidth="1"/>
    <col min="8447" max="8447" width="20" style="119" customWidth="1"/>
    <col min="8448" max="8448" width="6.44140625" style="119" customWidth="1"/>
    <col min="8449" max="8449" width="9.109375" style="119"/>
    <col min="8450" max="8450" width="5.6640625" style="119" customWidth="1"/>
    <col min="8451" max="8451" width="9.109375" style="119" customWidth="1"/>
    <col min="8452" max="8452" width="9.109375" style="119"/>
    <col min="8453" max="8454" width="20" style="119" customWidth="1"/>
    <col min="8455" max="8458" width="9.109375" style="119"/>
    <col min="8459" max="8459" width="20" style="119" customWidth="1"/>
    <col min="8460" max="8690" width="9.109375" style="119"/>
    <col min="8691" max="8691" width="6.6640625" style="119" customWidth="1"/>
    <col min="8692" max="8692" width="24.44140625" style="119" customWidth="1"/>
    <col min="8693" max="8693" width="9.109375" style="119"/>
    <col min="8694" max="8694" width="5.6640625" style="119" customWidth="1"/>
    <col min="8695" max="8695" width="20" style="119" customWidth="1"/>
    <col min="8696" max="8696" width="6.44140625" style="119" customWidth="1"/>
    <col min="8697" max="8697" width="9.109375" style="119"/>
    <col min="8698" max="8698" width="5.6640625" style="119" customWidth="1"/>
    <col min="8699" max="8699" width="20" style="119" customWidth="1"/>
    <col min="8700" max="8700" width="6.44140625" style="119" customWidth="1"/>
    <col min="8701" max="8701" width="9.109375" style="119"/>
    <col min="8702" max="8702" width="5.6640625" style="119" customWidth="1"/>
    <col min="8703" max="8703" width="20" style="119" customWidth="1"/>
    <col min="8704" max="8704" width="6.44140625" style="119" customWidth="1"/>
    <col min="8705" max="8705" width="9.109375" style="119"/>
    <col min="8706" max="8706" width="5.6640625" style="119" customWidth="1"/>
    <col min="8707" max="8707" width="9.109375" style="119" customWidth="1"/>
    <col min="8708" max="8708" width="9.109375" style="119"/>
    <col min="8709" max="8710" width="20" style="119" customWidth="1"/>
    <col min="8711" max="8714" width="9.109375" style="119"/>
    <col min="8715" max="8715" width="20" style="119" customWidth="1"/>
    <col min="8716" max="8946" width="9.109375" style="119"/>
    <col min="8947" max="8947" width="6.6640625" style="119" customWidth="1"/>
    <col min="8948" max="8948" width="24.44140625" style="119" customWidth="1"/>
    <col min="8949" max="8949" width="9.109375" style="119"/>
    <col min="8950" max="8950" width="5.6640625" style="119" customWidth="1"/>
    <col min="8951" max="8951" width="20" style="119" customWidth="1"/>
    <col min="8952" max="8952" width="6.44140625" style="119" customWidth="1"/>
    <col min="8953" max="8953" width="9.109375" style="119"/>
    <col min="8954" max="8954" width="5.6640625" style="119" customWidth="1"/>
    <col min="8955" max="8955" width="20" style="119" customWidth="1"/>
    <col min="8956" max="8956" width="6.44140625" style="119" customWidth="1"/>
    <col min="8957" max="8957" width="9.109375" style="119"/>
    <col min="8958" max="8958" width="5.6640625" style="119" customWidth="1"/>
    <col min="8959" max="8959" width="20" style="119" customWidth="1"/>
    <col min="8960" max="8960" width="6.44140625" style="119" customWidth="1"/>
    <col min="8961" max="8961" width="9.109375" style="119"/>
    <col min="8962" max="8962" width="5.6640625" style="119" customWidth="1"/>
    <col min="8963" max="8963" width="9.109375" style="119" customWidth="1"/>
    <col min="8964" max="8964" width="9.109375" style="119"/>
    <col min="8965" max="8966" width="20" style="119" customWidth="1"/>
    <col min="8967" max="8970" width="9.109375" style="119"/>
    <col min="8971" max="8971" width="20" style="119" customWidth="1"/>
    <col min="8972" max="9202" width="9.109375" style="119"/>
    <col min="9203" max="9203" width="6.6640625" style="119" customWidth="1"/>
    <col min="9204" max="9204" width="24.44140625" style="119" customWidth="1"/>
    <col min="9205" max="9205" width="9.109375" style="119"/>
    <col min="9206" max="9206" width="5.6640625" style="119" customWidth="1"/>
    <col min="9207" max="9207" width="20" style="119" customWidth="1"/>
    <col min="9208" max="9208" width="6.44140625" style="119" customWidth="1"/>
    <col min="9209" max="9209" width="9.109375" style="119"/>
    <col min="9210" max="9210" width="5.6640625" style="119" customWidth="1"/>
    <col min="9211" max="9211" width="20" style="119" customWidth="1"/>
    <col min="9212" max="9212" width="6.44140625" style="119" customWidth="1"/>
    <col min="9213" max="9213" width="9.109375" style="119"/>
    <col min="9214" max="9214" width="5.6640625" style="119" customWidth="1"/>
    <col min="9215" max="9215" width="20" style="119" customWidth="1"/>
    <col min="9216" max="9216" width="6.44140625" style="119" customWidth="1"/>
    <col min="9217" max="9217" width="9.109375" style="119"/>
    <col min="9218" max="9218" width="5.6640625" style="119" customWidth="1"/>
    <col min="9219" max="9219" width="9.109375" style="119" customWidth="1"/>
    <col min="9220" max="9220" width="9.109375" style="119"/>
    <col min="9221" max="9222" width="20" style="119" customWidth="1"/>
    <col min="9223" max="9226" width="9.109375" style="119"/>
    <col min="9227" max="9227" width="20" style="119" customWidth="1"/>
    <col min="9228" max="9458" width="9.109375" style="119"/>
    <col min="9459" max="9459" width="6.6640625" style="119" customWidth="1"/>
    <col min="9460" max="9460" width="24.44140625" style="119" customWidth="1"/>
    <col min="9461" max="9461" width="9.109375" style="119"/>
    <col min="9462" max="9462" width="5.6640625" style="119" customWidth="1"/>
    <col min="9463" max="9463" width="20" style="119" customWidth="1"/>
    <col min="9464" max="9464" width="6.44140625" style="119" customWidth="1"/>
    <col min="9465" max="9465" width="9.109375" style="119"/>
    <col min="9466" max="9466" width="5.6640625" style="119" customWidth="1"/>
    <col min="9467" max="9467" width="20" style="119" customWidth="1"/>
    <col min="9468" max="9468" width="6.44140625" style="119" customWidth="1"/>
    <col min="9469" max="9469" width="9.109375" style="119"/>
    <col min="9470" max="9470" width="5.6640625" style="119" customWidth="1"/>
    <col min="9471" max="9471" width="20" style="119" customWidth="1"/>
    <col min="9472" max="9472" width="6.44140625" style="119" customWidth="1"/>
    <col min="9473" max="9473" width="9.109375" style="119"/>
    <col min="9474" max="9474" width="5.6640625" style="119" customWidth="1"/>
    <col min="9475" max="9475" width="9.109375" style="119" customWidth="1"/>
    <col min="9476" max="9476" width="9.109375" style="119"/>
    <col min="9477" max="9478" width="20" style="119" customWidth="1"/>
    <col min="9479" max="9482" width="9.109375" style="119"/>
    <col min="9483" max="9483" width="20" style="119" customWidth="1"/>
    <col min="9484" max="9714" width="9.109375" style="119"/>
    <col min="9715" max="9715" width="6.6640625" style="119" customWidth="1"/>
    <col min="9716" max="9716" width="24.44140625" style="119" customWidth="1"/>
    <col min="9717" max="9717" width="9.109375" style="119"/>
    <col min="9718" max="9718" width="5.6640625" style="119" customWidth="1"/>
    <col min="9719" max="9719" width="20" style="119" customWidth="1"/>
    <col min="9720" max="9720" width="6.44140625" style="119" customWidth="1"/>
    <col min="9721" max="9721" width="9.109375" style="119"/>
    <col min="9722" max="9722" width="5.6640625" style="119" customWidth="1"/>
    <col min="9723" max="9723" width="20" style="119" customWidth="1"/>
    <col min="9724" max="9724" width="6.44140625" style="119" customWidth="1"/>
    <col min="9725" max="9725" width="9.109375" style="119"/>
    <col min="9726" max="9726" width="5.6640625" style="119" customWidth="1"/>
    <col min="9727" max="9727" width="20" style="119" customWidth="1"/>
    <col min="9728" max="9728" width="6.44140625" style="119" customWidth="1"/>
    <col min="9729" max="9729" width="9.109375" style="119"/>
    <col min="9730" max="9730" width="5.6640625" style="119" customWidth="1"/>
    <col min="9731" max="9731" width="9.109375" style="119" customWidth="1"/>
    <col min="9732" max="9732" width="9.109375" style="119"/>
    <col min="9733" max="9734" width="20" style="119" customWidth="1"/>
    <col min="9735" max="9738" width="9.109375" style="119"/>
    <col min="9739" max="9739" width="20" style="119" customWidth="1"/>
    <col min="9740" max="9970" width="9.109375" style="119"/>
    <col min="9971" max="9971" width="6.6640625" style="119" customWidth="1"/>
    <col min="9972" max="9972" width="24.44140625" style="119" customWidth="1"/>
    <col min="9973" max="9973" width="9.109375" style="119"/>
    <col min="9974" max="9974" width="5.6640625" style="119" customWidth="1"/>
    <col min="9975" max="9975" width="20" style="119" customWidth="1"/>
    <col min="9976" max="9976" width="6.44140625" style="119" customWidth="1"/>
    <col min="9977" max="9977" width="9.109375" style="119"/>
    <col min="9978" max="9978" width="5.6640625" style="119" customWidth="1"/>
    <col min="9979" max="9979" width="20" style="119" customWidth="1"/>
    <col min="9980" max="9980" width="6.44140625" style="119" customWidth="1"/>
    <col min="9981" max="9981" width="9.109375" style="119"/>
    <col min="9982" max="9982" width="5.6640625" style="119" customWidth="1"/>
    <col min="9983" max="9983" width="20" style="119" customWidth="1"/>
    <col min="9984" max="9984" width="6.44140625" style="119" customWidth="1"/>
    <col min="9985" max="9985" width="9.109375" style="119"/>
    <col min="9986" max="9986" width="5.6640625" style="119" customWidth="1"/>
    <col min="9987" max="9987" width="9.109375" style="119" customWidth="1"/>
    <col min="9988" max="9988" width="9.109375" style="119"/>
    <col min="9989" max="9990" width="20" style="119" customWidth="1"/>
    <col min="9991" max="9994" width="9.109375" style="119"/>
    <col min="9995" max="9995" width="20" style="119" customWidth="1"/>
    <col min="9996" max="10226" width="9.109375" style="119"/>
    <col min="10227" max="10227" width="6.6640625" style="119" customWidth="1"/>
    <col min="10228" max="10228" width="24.44140625" style="119" customWidth="1"/>
    <col min="10229" max="10229" width="9.109375" style="119"/>
    <col min="10230" max="10230" width="5.6640625" style="119" customWidth="1"/>
    <col min="10231" max="10231" width="20" style="119" customWidth="1"/>
    <col min="10232" max="10232" width="6.44140625" style="119" customWidth="1"/>
    <col min="10233" max="10233" width="9.109375" style="119"/>
    <col min="10234" max="10234" width="5.6640625" style="119" customWidth="1"/>
    <col min="10235" max="10235" width="20" style="119" customWidth="1"/>
    <col min="10236" max="10236" width="6.44140625" style="119" customWidth="1"/>
    <col min="10237" max="10237" width="9.109375" style="119"/>
    <col min="10238" max="10238" width="5.6640625" style="119" customWidth="1"/>
    <col min="10239" max="10239" width="20" style="119" customWidth="1"/>
    <col min="10240" max="10240" width="6.44140625" style="119" customWidth="1"/>
    <col min="10241" max="10241" width="9.109375" style="119"/>
    <col min="10242" max="10242" width="5.6640625" style="119" customWidth="1"/>
    <col min="10243" max="10243" width="9.109375" style="119" customWidth="1"/>
    <col min="10244" max="10244" width="9.109375" style="119"/>
    <col min="10245" max="10246" width="20" style="119" customWidth="1"/>
    <col min="10247" max="10250" width="9.109375" style="119"/>
    <col min="10251" max="10251" width="20" style="119" customWidth="1"/>
    <col min="10252" max="10482" width="9.109375" style="119"/>
    <col min="10483" max="10483" width="6.6640625" style="119" customWidth="1"/>
    <col min="10484" max="10484" width="24.44140625" style="119" customWidth="1"/>
    <col min="10485" max="10485" width="9.109375" style="119"/>
    <col min="10486" max="10486" width="5.6640625" style="119" customWidth="1"/>
    <col min="10487" max="10487" width="20" style="119" customWidth="1"/>
    <col min="10488" max="10488" width="6.44140625" style="119" customWidth="1"/>
    <col min="10489" max="10489" width="9.109375" style="119"/>
    <col min="10490" max="10490" width="5.6640625" style="119" customWidth="1"/>
    <col min="10491" max="10491" width="20" style="119" customWidth="1"/>
    <col min="10492" max="10492" width="6.44140625" style="119" customWidth="1"/>
    <col min="10493" max="10493" width="9.109375" style="119"/>
    <col min="10494" max="10494" width="5.6640625" style="119" customWidth="1"/>
    <col min="10495" max="10495" width="20" style="119" customWidth="1"/>
    <col min="10496" max="10496" width="6.44140625" style="119" customWidth="1"/>
    <col min="10497" max="10497" width="9.109375" style="119"/>
    <col min="10498" max="10498" width="5.6640625" style="119" customWidth="1"/>
    <col min="10499" max="10499" width="9.109375" style="119" customWidth="1"/>
    <col min="10500" max="10500" width="9.109375" style="119"/>
    <col min="10501" max="10502" width="20" style="119" customWidth="1"/>
    <col min="10503" max="10506" width="9.109375" style="119"/>
    <col min="10507" max="10507" width="20" style="119" customWidth="1"/>
    <col min="10508" max="10738" width="9.109375" style="119"/>
    <col min="10739" max="10739" width="6.6640625" style="119" customWidth="1"/>
    <col min="10740" max="10740" width="24.44140625" style="119" customWidth="1"/>
    <col min="10741" max="10741" width="9.109375" style="119"/>
    <col min="10742" max="10742" width="5.6640625" style="119" customWidth="1"/>
    <col min="10743" max="10743" width="20" style="119" customWidth="1"/>
    <col min="10744" max="10744" width="6.44140625" style="119" customWidth="1"/>
    <col min="10745" max="10745" width="9.109375" style="119"/>
    <col min="10746" max="10746" width="5.6640625" style="119" customWidth="1"/>
    <col min="10747" max="10747" width="20" style="119" customWidth="1"/>
    <col min="10748" max="10748" width="6.44140625" style="119" customWidth="1"/>
    <col min="10749" max="10749" width="9.109375" style="119"/>
    <col min="10750" max="10750" width="5.6640625" style="119" customWidth="1"/>
    <col min="10751" max="10751" width="20" style="119" customWidth="1"/>
    <col min="10752" max="10752" width="6.44140625" style="119" customWidth="1"/>
    <col min="10753" max="10753" width="9.109375" style="119"/>
    <col min="10754" max="10754" width="5.6640625" style="119" customWidth="1"/>
    <col min="10755" max="10755" width="9.109375" style="119" customWidth="1"/>
    <col min="10756" max="10756" width="9.109375" style="119"/>
    <col min="10757" max="10758" width="20" style="119" customWidth="1"/>
    <col min="10759" max="10762" width="9.109375" style="119"/>
    <col min="10763" max="10763" width="20" style="119" customWidth="1"/>
    <col min="10764" max="10994" width="9.109375" style="119"/>
    <col min="10995" max="10995" width="6.6640625" style="119" customWidth="1"/>
    <col min="10996" max="10996" width="24.44140625" style="119" customWidth="1"/>
    <col min="10997" max="10997" width="9.109375" style="119"/>
    <col min="10998" max="10998" width="5.6640625" style="119" customWidth="1"/>
    <col min="10999" max="10999" width="20" style="119" customWidth="1"/>
    <col min="11000" max="11000" width="6.44140625" style="119" customWidth="1"/>
    <col min="11001" max="11001" width="9.109375" style="119"/>
    <col min="11002" max="11002" width="5.6640625" style="119" customWidth="1"/>
    <col min="11003" max="11003" width="20" style="119" customWidth="1"/>
    <col min="11004" max="11004" width="6.44140625" style="119" customWidth="1"/>
    <col min="11005" max="11005" width="9.109375" style="119"/>
    <col min="11006" max="11006" width="5.6640625" style="119" customWidth="1"/>
    <col min="11007" max="11007" width="20" style="119" customWidth="1"/>
    <col min="11008" max="11008" width="6.44140625" style="119" customWidth="1"/>
    <col min="11009" max="11009" width="9.109375" style="119"/>
    <col min="11010" max="11010" width="5.6640625" style="119" customWidth="1"/>
    <col min="11011" max="11011" width="9.109375" style="119" customWidth="1"/>
    <col min="11012" max="11012" width="9.109375" style="119"/>
    <col min="11013" max="11014" width="20" style="119" customWidth="1"/>
    <col min="11015" max="11018" width="9.109375" style="119"/>
    <col min="11019" max="11019" width="20" style="119" customWidth="1"/>
    <col min="11020" max="11250" width="9.109375" style="119"/>
    <col min="11251" max="11251" width="6.6640625" style="119" customWidth="1"/>
    <col min="11252" max="11252" width="24.44140625" style="119" customWidth="1"/>
    <col min="11253" max="11253" width="9.109375" style="119"/>
    <col min="11254" max="11254" width="5.6640625" style="119" customWidth="1"/>
    <col min="11255" max="11255" width="20" style="119" customWidth="1"/>
    <col min="11256" max="11256" width="6.44140625" style="119" customWidth="1"/>
    <col min="11257" max="11257" width="9.109375" style="119"/>
    <col min="11258" max="11258" width="5.6640625" style="119" customWidth="1"/>
    <col min="11259" max="11259" width="20" style="119" customWidth="1"/>
    <col min="11260" max="11260" width="6.44140625" style="119" customWidth="1"/>
    <col min="11261" max="11261" width="9.109375" style="119"/>
    <col min="11262" max="11262" width="5.6640625" style="119" customWidth="1"/>
    <col min="11263" max="11263" width="20" style="119" customWidth="1"/>
    <col min="11264" max="11264" width="6.44140625" style="119" customWidth="1"/>
    <col min="11265" max="11265" width="9.109375" style="119"/>
    <col min="11266" max="11266" width="5.6640625" style="119" customWidth="1"/>
    <col min="11267" max="11267" width="9.109375" style="119" customWidth="1"/>
    <col min="11268" max="11268" width="9.109375" style="119"/>
    <col min="11269" max="11270" width="20" style="119" customWidth="1"/>
    <col min="11271" max="11274" width="9.109375" style="119"/>
    <col min="11275" max="11275" width="20" style="119" customWidth="1"/>
    <col min="11276" max="11506" width="9.109375" style="119"/>
    <col min="11507" max="11507" width="6.6640625" style="119" customWidth="1"/>
    <col min="11508" max="11508" width="24.44140625" style="119" customWidth="1"/>
    <col min="11509" max="11509" width="9.109375" style="119"/>
    <col min="11510" max="11510" width="5.6640625" style="119" customWidth="1"/>
    <col min="11511" max="11511" width="20" style="119" customWidth="1"/>
    <col min="11512" max="11512" width="6.44140625" style="119" customWidth="1"/>
    <col min="11513" max="11513" width="9.109375" style="119"/>
    <col min="11514" max="11514" width="5.6640625" style="119" customWidth="1"/>
    <col min="11515" max="11515" width="20" style="119" customWidth="1"/>
    <col min="11516" max="11516" width="6.44140625" style="119" customWidth="1"/>
    <col min="11517" max="11517" width="9.109375" style="119"/>
    <col min="11518" max="11518" width="5.6640625" style="119" customWidth="1"/>
    <col min="11519" max="11519" width="20" style="119" customWidth="1"/>
    <col min="11520" max="11520" width="6.44140625" style="119" customWidth="1"/>
    <col min="11521" max="11521" width="9.109375" style="119"/>
    <col min="11522" max="11522" width="5.6640625" style="119" customWidth="1"/>
    <col min="11523" max="11523" width="9.109375" style="119" customWidth="1"/>
    <col min="11524" max="11524" width="9.109375" style="119"/>
    <col min="11525" max="11526" width="20" style="119" customWidth="1"/>
    <col min="11527" max="11530" width="9.109375" style="119"/>
    <col min="11531" max="11531" width="20" style="119" customWidth="1"/>
    <col min="11532" max="11762" width="9.109375" style="119"/>
    <col min="11763" max="11763" width="6.6640625" style="119" customWidth="1"/>
    <col min="11764" max="11764" width="24.44140625" style="119" customWidth="1"/>
    <col min="11765" max="11765" width="9.109375" style="119"/>
    <col min="11766" max="11766" width="5.6640625" style="119" customWidth="1"/>
    <col min="11767" max="11767" width="20" style="119" customWidth="1"/>
    <col min="11768" max="11768" width="6.44140625" style="119" customWidth="1"/>
    <col min="11769" max="11769" width="9.109375" style="119"/>
    <col min="11770" max="11770" width="5.6640625" style="119" customWidth="1"/>
    <col min="11771" max="11771" width="20" style="119" customWidth="1"/>
    <col min="11772" max="11772" width="6.44140625" style="119" customWidth="1"/>
    <col min="11773" max="11773" width="9.109375" style="119"/>
    <col min="11774" max="11774" width="5.6640625" style="119" customWidth="1"/>
    <col min="11775" max="11775" width="20" style="119" customWidth="1"/>
    <col min="11776" max="11776" width="6.44140625" style="119" customWidth="1"/>
    <col min="11777" max="11777" width="9.109375" style="119"/>
    <col min="11778" max="11778" width="5.6640625" style="119" customWidth="1"/>
    <col min="11779" max="11779" width="9.109375" style="119" customWidth="1"/>
    <col min="11780" max="11780" width="9.109375" style="119"/>
    <col min="11781" max="11782" width="20" style="119" customWidth="1"/>
    <col min="11783" max="11786" width="9.109375" style="119"/>
    <col min="11787" max="11787" width="20" style="119" customWidth="1"/>
    <col min="11788" max="12018" width="9.109375" style="119"/>
    <col min="12019" max="12019" width="6.6640625" style="119" customWidth="1"/>
    <col min="12020" max="12020" width="24.44140625" style="119" customWidth="1"/>
    <col min="12021" max="12021" width="9.109375" style="119"/>
    <col min="12022" max="12022" width="5.6640625" style="119" customWidth="1"/>
    <col min="12023" max="12023" width="20" style="119" customWidth="1"/>
    <col min="12024" max="12024" width="6.44140625" style="119" customWidth="1"/>
    <col min="12025" max="12025" width="9.109375" style="119"/>
    <col min="12026" max="12026" width="5.6640625" style="119" customWidth="1"/>
    <col min="12027" max="12027" width="20" style="119" customWidth="1"/>
    <col min="12028" max="12028" width="6.44140625" style="119" customWidth="1"/>
    <col min="12029" max="12029" width="9.109375" style="119"/>
    <col min="12030" max="12030" width="5.6640625" style="119" customWidth="1"/>
    <col min="12031" max="12031" width="20" style="119" customWidth="1"/>
    <col min="12032" max="12032" width="6.44140625" style="119" customWidth="1"/>
    <col min="12033" max="12033" width="9.109375" style="119"/>
    <col min="12034" max="12034" width="5.6640625" style="119" customWidth="1"/>
    <col min="12035" max="12035" width="9.109375" style="119" customWidth="1"/>
    <col min="12036" max="12036" width="9.109375" style="119"/>
    <col min="12037" max="12038" width="20" style="119" customWidth="1"/>
    <col min="12039" max="12042" width="9.109375" style="119"/>
    <col min="12043" max="12043" width="20" style="119" customWidth="1"/>
    <col min="12044" max="12274" width="9.109375" style="119"/>
    <col min="12275" max="12275" width="6.6640625" style="119" customWidth="1"/>
    <col min="12276" max="12276" width="24.44140625" style="119" customWidth="1"/>
    <col min="12277" max="12277" width="9.109375" style="119"/>
    <col min="12278" max="12278" width="5.6640625" style="119" customWidth="1"/>
    <col min="12279" max="12279" width="20" style="119" customWidth="1"/>
    <col min="12280" max="12280" width="6.44140625" style="119" customWidth="1"/>
    <col min="12281" max="12281" width="9.109375" style="119"/>
    <col min="12282" max="12282" width="5.6640625" style="119" customWidth="1"/>
    <col min="12283" max="12283" width="20" style="119" customWidth="1"/>
    <col min="12284" max="12284" width="6.44140625" style="119" customWidth="1"/>
    <col min="12285" max="12285" width="9.109375" style="119"/>
    <col min="12286" max="12286" width="5.6640625" style="119" customWidth="1"/>
    <col min="12287" max="12287" width="20" style="119" customWidth="1"/>
    <col min="12288" max="12288" width="6.44140625" style="119" customWidth="1"/>
    <col min="12289" max="12289" width="9.109375" style="119"/>
    <col min="12290" max="12290" width="5.6640625" style="119" customWidth="1"/>
    <col min="12291" max="12291" width="9.109375" style="119" customWidth="1"/>
    <col min="12292" max="12292" width="9.109375" style="119"/>
    <col min="12293" max="12294" width="20" style="119" customWidth="1"/>
    <col min="12295" max="12298" width="9.109375" style="119"/>
    <col min="12299" max="12299" width="20" style="119" customWidth="1"/>
    <col min="12300" max="12530" width="9.109375" style="119"/>
    <col min="12531" max="12531" width="6.6640625" style="119" customWidth="1"/>
    <col min="12532" max="12532" width="24.44140625" style="119" customWidth="1"/>
    <col min="12533" max="12533" width="9.109375" style="119"/>
    <col min="12534" max="12534" width="5.6640625" style="119" customWidth="1"/>
    <col min="12535" max="12535" width="20" style="119" customWidth="1"/>
    <col min="12536" max="12536" width="6.44140625" style="119" customWidth="1"/>
    <col min="12537" max="12537" width="9.109375" style="119"/>
    <col min="12538" max="12538" width="5.6640625" style="119" customWidth="1"/>
    <col min="12539" max="12539" width="20" style="119" customWidth="1"/>
    <col min="12540" max="12540" width="6.44140625" style="119" customWidth="1"/>
    <col min="12541" max="12541" width="9.109375" style="119"/>
    <col min="12542" max="12542" width="5.6640625" style="119" customWidth="1"/>
    <col min="12543" max="12543" width="20" style="119" customWidth="1"/>
    <col min="12544" max="12544" width="6.44140625" style="119" customWidth="1"/>
    <col min="12545" max="12545" width="9.109375" style="119"/>
    <col min="12546" max="12546" width="5.6640625" style="119" customWidth="1"/>
    <col min="12547" max="12547" width="9.109375" style="119" customWidth="1"/>
    <col min="12548" max="12548" width="9.109375" style="119"/>
    <col min="12549" max="12550" width="20" style="119" customWidth="1"/>
    <col min="12551" max="12554" width="9.109375" style="119"/>
    <col min="12555" max="12555" width="20" style="119" customWidth="1"/>
    <col min="12556" max="12786" width="9.109375" style="119"/>
    <col min="12787" max="12787" width="6.6640625" style="119" customWidth="1"/>
    <col min="12788" max="12788" width="24.44140625" style="119" customWidth="1"/>
    <col min="12789" max="12789" width="9.109375" style="119"/>
    <col min="12790" max="12790" width="5.6640625" style="119" customWidth="1"/>
    <col min="12791" max="12791" width="20" style="119" customWidth="1"/>
    <col min="12792" max="12792" width="6.44140625" style="119" customWidth="1"/>
    <col min="12793" max="12793" width="9.109375" style="119"/>
    <col min="12794" max="12794" width="5.6640625" style="119" customWidth="1"/>
    <col min="12795" max="12795" width="20" style="119" customWidth="1"/>
    <col min="12796" max="12796" width="6.44140625" style="119" customWidth="1"/>
    <col min="12797" max="12797" width="9.109375" style="119"/>
    <col min="12798" max="12798" width="5.6640625" style="119" customWidth="1"/>
    <col min="12799" max="12799" width="20" style="119" customWidth="1"/>
    <col min="12800" max="12800" width="6.44140625" style="119" customWidth="1"/>
    <col min="12801" max="12801" width="9.109375" style="119"/>
    <col min="12802" max="12802" width="5.6640625" style="119" customWidth="1"/>
    <col min="12803" max="12803" width="9.109375" style="119" customWidth="1"/>
    <col min="12804" max="12804" width="9.109375" style="119"/>
    <col min="12805" max="12806" width="20" style="119" customWidth="1"/>
    <col min="12807" max="12810" width="9.109375" style="119"/>
    <col min="12811" max="12811" width="20" style="119" customWidth="1"/>
    <col min="12812" max="13042" width="9.109375" style="119"/>
    <col min="13043" max="13043" width="6.6640625" style="119" customWidth="1"/>
    <col min="13044" max="13044" width="24.44140625" style="119" customWidth="1"/>
    <col min="13045" max="13045" width="9.109375" style="119"/>
    <col min="13046" max="13046" width="5.6640625" style="119" customWidth="1"/>
    <col min="13047" max="13047" width="20" style="119" customWidth="1"/>
    <col min="13048" max="13048" width="6.44140625" style="119" customWidth="1"/>
    <col min="13049" max="13049" width="9.109375" style="119"/>
    <col min="13050" max="13050" width="5.6640625" style="119" customWidth="1"/>
    <col min="13051" max="13051" width="20" style="119" customWidth="1"/>
    <col min="13052" max="13052" width="6.44140625" style="119" customWidth="1"/>
    <col min="13053" max="13053" width="9.109375" style="119"/>
    <col min="13054" max="13054" width="5.6640625" style="119" customWidth="1"/>
    <col min="13055" max="13055" width="20" style="119" customWidth="1"/>
    <col min="13056" max="13056" width="6.44140625" style="119" customWidth="1"/>
    <col min="13057" max="13057" width="9.109375" style="119"/>
    <col min="13058" max="13058" width="5.6640625" style="119" customWidth="1"/>
    <col min="13059" max="13059" width="9.109375" style="119" customWidth="1"/>
    <col min="13060" max="13060" width="9.109375" style="119"/>
    <col min="13061" max="13062" width="20" style="119" customWidth="1"/>
    <col min="13063" max="13066" width="9.109375" style="119"/>
    <col min="13067" max="13067" width="20" style="119" customWidth="1"/>
    <col min="13068" max="13298" width="9.109375" style="119"/>
    <col min="13299" max="13299" width="6.6640625" style="119" customWidth="1"/>
    <col min="13300" max="13300" width="24.44140625" style="119" customWidth="1"/>
    <col min="13301" max="13301" width="9.109375" style="119"/>
    <col min="13302" max="13302" width="5.6640625" style="119" customWidth="1"/>
    <col min="13303" max="13303" width="20" style="119" customWidth="1"/>
    <col min="13304" max="13304" width="6.44140625" style="119" customWidth="1"/>
    <col min="13305" max="13305" width="9.109375" style="119"/>
    <col min="13306" max="13306" width="5.6640625" style="119" customWidth="1"/>
    <col min="13307" max="13307" width="20" style="119" customWidth="1"/>
    <col min="13308" max="13308" width="6.44140625" style="119" customWidth="1"/>
    <col min="13309" max="13309" width="9.109375" style="119"/>
    <col min="13310" max="13310" width="5.6640625" style="119" customWidth="1"/>
    <col min="13311" max="13311" width="20" style="119" customWidth="1"/>
    <col min="13312" max="13312" width="6.44140625" style="119" customWidth="1"/>
    <col min="13313" max="13313" width="9.109375" style="119"/>
    <col min="13314" max="13314" width="5.6640625" style="119" customWidth="1"/>
    <col min="13315" max="13315" width="9.109375" style="119" customWidth="1"/>
    <col min="13316" max="13316" width="9.109375" style="119"/>
    <col min="13317" max="13318" width="20" style="119" customWidth="1"/>
    <col min="13319" max="13322" width="9.109375" style="119"/>
    <col min="13323" max="13323" width="20" style="119" customWidth="1"/>
    <col min="13324" max="13554" width="9.109375" style="119"/>
    <col min="13555" max="13555" width="6.6640625" style="119" customWidth="1"/>
    <col min="13556" max="13556" width="24.44140625" style="119" customWidth="1"/>
    <col min="13557" max="13557" width="9.109375" style="119"/>
    <col min="13558" max="13558" width="5.6640625" style="119" customWidth="1"/>
    <col min="13559" max="13559" width="20" style="119" customWidth="1"/>
    <col min="13560" max="13560" width="6.44140625" style="119" customWidth="1"/>
    <col min="13561" max="13561" width="9.109375" style="119"/>
    <col min="13562" max="13562" width="5.6640625" style="119" customWidth="1"/>
    <col min="13563" max="13563" width="20" style="119" customWidth="1"/>
    <col min="13564" max="13564" width="6.44140625" style="119" customWidth="1"/>
    <col min="13565" max="13565" width="9.109375" style="119"/>
    <col min="13566" max="13566" width="5.6640625" style="119" customWidth="1"/>
    <col min="13567" max="13567" width="20" style="119" customWidth="1"/>
    <col min="13568" max="13568" width="6.44140625" style="119" customWidth="1"/>
    <col min="13569" max="13569" width="9.109375" style="119"/>
    <col min="13570" max="13570" width="5.6640625" style="119" customWidth="1"/>
    <col min="13571" max="13571" width="9.109375" style="119" customWidth="1"/>
    <col min="13572" max="13572" width="9.109375" style="119"/>
    <col min="13573" max="13574" width="20" style="119" customWidth="1"/>
    <col min="13575" max="13578" width="9.109375" style="119"/>
    <col min="13579" max="13579" width="20" style="119" customWidth="1"/>
    <col min="13580" max="13810" width="9.109375" style="119"/>
    <col min="13811" max="13811" width="6.6640625" style="119" customWidth="1"/>
    <col min="13812" max="13812" width="24.44140625" style="119" customWidth="1"/>
    <col min="13813" max="13813" width="9.109375" style="119"/>
    <col min="13814" max="13814" width="5.6640625" style="119" customWidth="1"/>
    <col min="13815" max="13815" width="20" style="119" customWidth="1"/>
    <col min="13816" max="13816" width="6.44140625" style="119" customWidth="1"/>
    <col min="13817" max="13817" width="9.109375" style="119"/>
    <col min="13818" max="13818" width="5.6640625" style="119" customWidth="1"/>
    <col min="13819" max="13819" width="20" style="119" customWidth="1"/>
    <col min="13820" max="13820" width="6.44140625" style="119" customWidth="1"/>
    <col min="13821" max="13821" width="9.109375" style="119"/>
    <col min="13822" max="13822" width="5.6640625" style="119" customWidth="1"/>
    <col min="13823" max="13823" width="20" style="119" customWidth="1"/>
    <col min="13824" max="13824" width="6.44140625" style="119" customWidth="1"/>
    <col min="13825" max="13825" width="9.109375" style="119"/>
    <col min="13826" max="13826" width="5.6640625" style="119" customWidth="1"/>
    <col min="13827" max="13827" width="9.109375" style="119" customWidth="1"/>
    <col min="13828" max="13828" width="9.109375" style="119"/>
    <col min="13829" max="13830" width="20" style="119" customWidth="1"/>
    <col min="13831" max="13834" width="9.109375" style="119"/>
    <col min="13835" max="13835" width="20" style="119" customWidth="1"/>
    <col min="13836" max="14066" width="9.109375" style="119"/>
    <col min="14067" max="14067" width="6.6640625" style="119" customWidth="1"/>
    <col min="14068" max="14068" width="24.44140625" style="119" customWidth="1"/>
    <col min="14069" max="14069" width="9.109375" style="119"/>
    <col min="14070" max="14070" width="5.6640625" style="119" customWidth="1"/>
    <col min="14071" max="14071" width="20" style="119" customWidth="1"/>
    <col min="14072" max="14072" width="6.44140625" style="119" customWidth="1"/>
    <col min="14073" max="14073" width="9.109375" style="119"/>
    <col min="14074" max="14074" width="5.6640625" style="119" customWidth="1"/>
    <col min="14075" max="14075" width="20" style="119" customWidth="1"/>
    <col min="14076" max="14076" width="6.44140625" style="119" customWidth="1"/>
    <col min="14077" max="14077" width="9.109375" style="119"/>
    <col min="14078" max="14078" width="5.6640625" style="119" customWidth="1"/>
    <col min="14079" max="14079" width="20" style="119" customWidth="1"/>
    <col min="14080" max="14080" width="6.44140625" style="119" customWidth="1"/>
    <col min="14081" max="14081" width="9.109375" style="119"/>
    <col min="14082" max="14082" width="5.6640625" style="119" customWidth="1"/>
    <col min="14083" max="14083" width="9.109375" style="119" customWidth="1"/>
    <col min="14084" max="14084" width="9.109375" style="119"/>
    <col min="14085" max="14086" width="20" style="119" customWidth="1"/>
    <col min="14087" max="14090" width="9.109375" style="119"/>
    <col min="14091" max="14091" width="20" style="119" customWidth="1"/>
    <col min="14092" max="14322" width="9.109375" style="119"/>
    <col min="14323" max="14323" width="6.6640625" style="119" customWidth="1"/>
    <col min="14324" max="14324" width="24.44140625" style="119" customWidth="1"/>
    <col min="14325" max="14325" width="9.109375" style="119"/>
    <col min="14326" max="14326" width="5.6640625" style="119" customWidth="1"/>
    <col min="14327" max="14327" width="20" style="119" customWidth="1"/>
    <col min="14328" max="14328" width="6.44140625" style="119" customWidth="1"/>
    <col min="14329" max="14329" width="9.109375" style="119"/>
    <col min="14330" max="14330" width="5.6640625" style="119" customWidth="1"/>
    <col min="14331" max="14331" width="20" style="119" customWidth="1"/>
    <col min="14332" max="14332" width="6.44140625" style="119" customWidth="1"/>
    <col min="14333" max="14333" width="9.109375" style="119"/>
    <col min="14334" max="14334" width="5.6640625" style="119" customWidth="1"/>
    <col min="14335" max="14335" width="20" style="119" customWidth="1"/>
    <col min="14336" max="14336" width="6.44140625" style="119" customWidth="1"/>
    <col min="14337" max="14337" width="9.109375" style="119"/>
    <col min="14338" max="14338" width="5.6640625" style="119" customWidth="1"/>
    <col min="14339" max="14339" width="9.109375" style="119" customWidth="1"/>
    <col min="14340" max="14340" width="9.109375" style="119"/>
    <col min="14341" max="14342" width="20" style="119" customWidth="1"/>
    <col min="14343" max="14346" width="9.109375" style="119"/>
    <col min="14347" max="14347" width="20" style="119" customWidth="1"/>
    <col min="14348" max="14578" width="9.109375" style="119"/>
    <col min="14579" max="14579" width="6.6640625" style="119" customWidth="1"/>
    <col min="14580" max="14580" width="24.44140625" style="119" customWidth="1"/>
    <col min="14581" max="14581" width="9.109375" style="119"/>
    <col min="14582" max="14582" width="5.6640625" style="119" customWidth="1"/>
    <col min="14583" max="14583" width="20" style="119" customWidth="1"/>
    <col min="14584" max="14584" width="6.44140625" style="119" customWidth="1"/>
    <col min="14585" max="14585" width="9.109375" style="119"/>
    <col min="14586" max="14586" width="5.6640625" style="119" customWidth="1"/>
    <col min="14587" max="14587" width="20" style="119" customWidth="1"/>
    <col min="14588" max="14588" width="6.44140625" style="119" customWidth="1"/>
    <col min="14589" max="14589" width="9.109375" style="119"/>
    <col min="14590" max="14590" width="5.6640625" style="119" customWidth="1"/>
    <col min="14591" max="14591" width="20" style="119" customWidth="1"/>
    <col min="14592" max="14592" width="6.44140625" style="119" customWidth="1"/>
    <col min="14593" max="14593" width="9.109375" style="119"/>
    <col min="14594" max="14594" width="5.6640625" style="119" customWidth="1"/>
    <col min="14595" max="14595" width="9.109375" style="119" customWidth="1"/>
    <col min="14596" max="14596" width="9.109375" style="119"/>
    <col min="14597" max="14598" width="20" style="119" customWidth="1"/>
    <col min="14599" max="14602" width="9.109375" style="119"/>
    <col min="14603" max="14603" width="20" style="119" customWidth="1"/>
    <col min="14604" max="14834" width="9.109375" style="119"/>
    <col min="14835" max="14835" width="6.6640625" style="119" customWidth="1"/>
    <col min="14836" max="14836" width="24.44140625" style="119" customWidth="1"/>
    <col min="14837" max="14837" width="9.109375" style="119"/>
    <col min="14838" max="14838" width="5.6640625" style="119" customWidth="1"/>
    <col min="14839" max="14839" width="20" style="119" customWidth="1"/>
    <col min="14840" max="14840" width="6.44140625" style="119" customWidth="1"/>
    <col min="14841" max="14841" width="9.109375" style="119"/>
    <col min="14842" max="14842" width="5.6640625" style="119" customWidth="1"/>
    <col min="14843" max="14843" width="20" style="119" customWidth="1"/>
    <col min="14844" max="14844" width="6.44140625" style="119" customWidth="1"/>
    <col min="14845" max="14845" width="9.109375" style="119"/>
    <col min="14846" max="14846" width="5.6640625" style="119" customWidth="1"/>
    <col min="14847" max="14847" width="20" style="119" customWidth="1"/>
    <col min="14848" max="14848" width="6.44140625" style="119" customWidth="1"/>
    <col min="14849" max="14849" width="9.109375" style="119"/>
    <col min="14850" max="14850" width="5.6640625" style="119" customWidth="1"/>
    <col min="14851" max="14851" width="9.109375" style="119" customWidth="1"/>
    <col min="14852" max="14852" width="9.109375" style="119"/>
    <col min="14853" max="14854" width="20" style="119" customWidth="1"/>
    <col min="14855" max="14858" width="9.109375" style="119"/>
    <col min="14859" max="14859" width="20" style="119" customWidth="1"/>
    <col min="14860" max="15090" width="9.109375" style="119"/>
    <col min="15091" max="15091" width="6.6640625" style="119" customWidth="1"/>
    <col min="15092" max="15092" width="24.44140625" style="119" customWidth="1"/>
    <col min="15093" max="15093" width="9.109375" style="119"/>
    <col min="15094" max="15094" width="5.6640625" style="119" customWidth="1"/>
    <col min="15095" max="15095" width="20" style="119" customWidth="1"/>
    <col min="15096" max="15096" width="6.44140625" style="119" customWidth="1"/>
    <col min="15097" max="15097" width="9.109375" style="119"/>
    <col min="15098" max="15098" width="5.6640625" style="119" customWidth="1"/>
    <col min="15099" max="15099" width="20" style="119" customWidth="1"/>
    <col min="15100" max="15100" width="6.44140625" style="119" customWidth="1"/>
    <col min="15101" max="15101" width="9.109375" style="119"/>
    <col min="15102" max="15102" width="5.6640625" style="119" customWidth="1"/>
    <col min="15103" max="15103" width="20" style="119" customWidth="1"/>
    <col min="15104" max="15104" width="6.44140625" style="119" customWidth="1"/>
    <col min="15105" max="15105" width="9.109375" style="119"/>
    <col min="15106" max="15106" width="5.6640625" style="119" customWidth="1"/>
    <col min="15107" max="15107" width="9.109375" style="119" customWidth="1"/>
    <col min="15108" max="15108" width="9.109375" style="119"/>
    <col min="15109" max="15110" width="20" style="119" customWidth="1"/>
    <col min="15111" max="15114" width="9.109375" style="119"/>
    <col min="15115" max="15115" width="20" style="119" customWidth="1"/>
    <col min="15116" max="15346" width="9.109375" style="119"/>
    <col min="15347" max="15347" width="6.6640625" style="119" customWidth="1"/>
    <col min="15348" max="15348" width="24.44140625" style="119" customWidth="1"/>
    <col min="15349" max="15349" width="9.109375" style="119"/>
    <col min="15350" max="15350" width="5.6640625" style="119" customWidth="1"/>
    <col min="15351" max="15351" width="20" style="119" customWidth="1"/>
    <col min="15352" max="15352" width="6.44140625" style="119" customWidth="1"/>
    <col min="15353" max="15353" width="9.109375" style="119"/>
    <col min="15354" max="15354" width="5.6640625" style="119" customWidth="1"/>
    <col min="15355" max="15355" width="20" style="119" customWidth="1"/>
    <col min="15356" max="15356" width="6.44140625" style="119" customWidth="1"/>
    <col min="15357" max="15357" width="9.109375" style="119"/>
    <col min="15358" max="15358" width="5.6640625" style="119" customWidth="1"/>
    <col min="15359" max="15359" width="20" style="119" customWidth="1"/>
    <col min="15360" max="15360" width="6.44140625" style="119" customWidth="1"/>
    <col min="15361" max="15361" width="9.109375" style="119"/>
    <col min="15362" max="15362" width="5.6640625" style="119" customWidth="1"/>
    <col min="15363" max="15363" width="9.109375" style="119" customWidth="1"/>
    <col min="15364" max="15364" width="9.109375" style="119"/>
    <col min="15365" max="15366" width="20" style="119" customWidth="1"/>
    <col min="15367" max="15370" width="9.109375" style="119"/>
    <col min="15371" max="15371" width="20" style="119" customWidth="1"/>
    <col min="15372" max="15602" width="9.109375" style="119"/>
    <col min="15603" max="15603" width="6.6640625" style="119" customWidth="1"/>
    <col min="15604" max="15604" width="24.44140625" style="119" customWidth="1"/>
    <col min="15605" max="15605" width="9.109375" style="119"/>
    <col min="15606" max="15606" width="5.6640625" style="119" customWidth="1"/>
    <col min="15607" max="15607" width="20" style="119" customWidth="1"/>
    <col min="15608" max="15608" width="6.44140625" style="119" customWidth="1"/>
    <col min="15609" max="15609" width="9.109375" style="119"/>
    <col min="15610" max="15610" width="5.6640625" style="119" customWidth="1"/>
    <col min="15611" max="15611" width="20" style="119" customWidth="1"/>
    <col min="15612" max="15612" width="6.44140625" style="119" customWidth="1"/>
    <col min="15613" max="15613" width="9.109375" style="119"/>
    <col min="15614" max="15614" width="5.6640625" style="119" customWidth="1"/>
    <col min="15615" max="15615" width="20" style="119" customWidth="1"/>
    <col min="15616" max="15616" width="6.44140625" style="119" customWidth="1"/>
    <col min="15617" max="15617" width="9.109375" style="119"/>
    <col min="15618" max="15618" width="5.6640625" style="119" customWidth="1"/>
    <col min="15619" max="15619" width="9.109375" style="119" customWidth="1"/>
    <col min="15620" max="15620" width="9.109375" style="119"/>
    <col min="15621" max="15622" width="20" style="119" customWidth="1"/>
    <col min="15623" max="15626" width="9.109375" style="119"/>
    <col min="15627" max="15627" width="20" style="119" customWidth="1"/>
    <col min="15628" max="15858" width="9.109375" style="119"/>
    <col min="15859" max="15859" width="6.6640625" style="119" customWidth="1"/>
    <col min="15860" max="15860" width="24.44140625" style="119" customWidth="1"/>
    <col min="15861" max="15861" width="9.109375" style="119"/>
    <col min="15862" max="15862" width="5.6640625" style="119" customWidth="1"/>
    <col min="15863" max="15863" width="20" style="119" customWidth="1"/>
    <col min="15864" max="15864" width="6.44140625" style="119" customWidth="1"/>
    <col min="15865" max="15865" width="9.109375" style="119"/>
    <col min="15866" max="15866" width="5.6640625" style="119" customWidth="1"/>
    <col min="15867" max="15867" width="20" style="119" customWidth="1"/>
    <col min="15868" max="15868" width="6.44140625" style="119" customWidth="1"/>
    <col min="15869" max="15869" width="9.109375" style="119"/>
    <col min="15870" max="15870" width="5.6640625" style="119" customWidth="1"/>
    <col min="15871" max="15871" width="20" style="119" customWidth="1"/>
    <col min="15872" max="15872" width="6.44140625" style="119" customWidth="1"/>
    <col min="15873" max="15873" width="9.109375" style="119"/>
    <col min="15874" max="15874" width="5.6640625" style="119" customWidth="1"/>
    <col min="15875" max="15875" width="9.109375" style="119" customWidth="1"/>
    <col min="15876" max="15876" width="9.109375" style="119"/>
    <col min="15877" max="15878" width="20" style="119" customWidth="1"/>
    <col min="15879" max="15882" width="9.109375" style="119"/>
    <col min="15883" max="15883" width="20" style="119" customWidth="1"/>
    <col min="15884" max="16114" width="9.109375" style="119"/>
    <col min="16115" max="16115" width="6.6640625" style="119" customWidth="1"/>
    <col min="16116" max="16116" width="24.44140625" style="119" customWidth="1"/>
    <col min="16117" max="16117" width="9.109375" style="119"/>
    <col min="16118" max="16118" width="5.6640625" style="119" customWidth="1"/>
    <col min="16119" max="16119" width="20" style="119" customWidth="1"/>
    <col min="16120" max="16120" width="6.44140625" style="119" customWidth="1"/>
    <col min="16121" max="16121" width="9.109375" style="119"/>
    <col min="16122" max="16122" width="5.6640625" style="119" customWidth="1"/>
    <col min="16123" max="16123" width="20" style="119" customWidth="1"/>
    <col min="16124" max="16124" width="6.44140625" style="119" customWidth="1"/>
    <col min="16125" max="16125" width="9.109375" style="119"/>
    <col min="16126" max="16126" width="5.6640625" style="119" customWidth="1"/>
    <col min="16127" max="16127" width="20" style="119" customWidth="1"/>
    <col min="16128" max="16128" width="6.44140625" style="119" customWidth="1"/>
    <col min="16129" max="16129" width="9.109375" style="119"/>
    <col min="16130" max="16130" width="5.6640625" style="119" customWidth="1"/>
    <col min="16131" max="16131" width="9.109375" style="119" customWidth="1"/>
    <col min="16132" max="16132" width="9.109375" style="119"/>
    <col min="16133" max="16134" width="20" style="119" customWidth="1"/>
    <col min="16135" max="16138" width="9.109375" style="119"/>
    <col min="16139" max="16139" width="20" style="119" customWidth="1"/>
    <col min="16140" max="16384" width="9.109375" style="119"/>
  </cols>
  <sheetData>
    <row r="1" spans="1:12" s="237" customFormat="1" ht="15.6" x14ac:dyDescent="0.3">
      <c r="A1" s="358" t="s">
        <v>434</v>
      </c>
      <c r="B1" s="359"/>
      <c r="C1" s="238"/>
      <c r="D1" s="238"/>
      <c r="E1" s="238"/>
      <c r="F1" s="238"/>
      <c r="G1" s="238"/>
      <c r="H1" s="238"/>
      <c r="I1" s="238"/>
    </row>
    <row r="2" spans="1:12" s="237" customFormat="1" ht="35.1" customHeight="1" x14ac:dyDescent="0.3">
      <c r="A2" s="360" t="s">
        <v>433</v>
      </c>
      <c r="B2" s="360"/>
      <c r="C2" s="360"/>
      <c r="D2" s="360"/>
      <c r="E2" s="360"/>
      <c r="F2" s="360"/>
      <c r="G2" s="360"/>
      <c r="H2" s="360"/>
      <c r="I2" s="360"/>
    </row>
    <row r="3" spans="1:12" s="237" customFormat="1" ht="15.6" x14ac:dyDescent="0.3">
      <c r="A3" s="358" t="s">
        <v>432</v>
      </c>
      <c r="B3" s="361"/>
      <c r="C3" s="361"/>
      <c r="D3" s="361"/>
      <c r="E3" s="361"/>
      <c r="F3" s="361"/>
      <c r="G3" s="361"/>
      <c r="H3" s="361"/>
      <c r="I3" s="361"/>
    </row>
    <row r="4" spans="1:12" ht="15" thickBot="1" x14ac:dyDescent="0.35">
      <c r="B4" s="236"/>
    </row>
    <row r="5" spans="1:12" ht="35.1" customHeight="1" x14ac:dyDescent="0.3">
      <c r="A5" s="235" t="s">
        <v>431</v>
      </c>
      <c r="B5" s="234" t="s">
        <v>430</v>
      </c>
      <c r="C5" s="362" t="s">
        <v>429</v>
      </c>
      <c r="D5" s="363"/>
      <c r="E5" s="364"/>
      <c r="F5" s="234" t="s">
        <v>428</v>
      </c>
      <c r="G5" s="233" t="s">
        <v>427</v>
      </c>
      <c r="H5" s="232" t="s">
        <v>426</v>
      </c>
      <c r="I5" s="231" t="s">
        <v>425</v>
      </c>
      <c r="J5" s="231" t="s">
        <v>425</v>
      </c>
      <c r="K5" s="230" t="s">
        <v>424</v>
      </c>
      <c r="L5" s="229" t="s">
        <v>424</v>
      </c>
    </row>
    <row r="6" spans="1:12" ht="15" thickBot="1" x14ac:dyDescent="0.35">
      <c r="A6" s="228"/>
      <c r="B6" s="225"/>
      <c r="C6" s="227" t="s">
        <v>423</v>
      </c>
      <c r="D6" s="226" t="s">
        <v>422</v>
      </c>
      <c r="E6" s="226" t="s">
        <v>421</v>
      </c>
      <c r="F6" s="225"/>
      <c r="G6" s="224"/>
      <c r="H6" s="223" t="s">
        <v>420</v>
      </c>
      <c r="I6" s="222" t="s">
        <v>419</v>
      </c>
      <c r="J6" s="222" t="s">
        <v>418</v>
      </c>
      <c r="K6" s="221" t="s">
        <v>419</v>
      </c>
      <c r="L6" s="220" t="s">
        <v>418</v>
      </c>
    </row>
    <row r="7" spans="1:12" s="163" customFormat="1" x14ac:dyDescent="0.3">
      <c r="A7" s="219"/>
      <c r="B7" s="218" t="s">
        <v>417</v>
      </c>
      <c r="C7" s="217"/>
      <c r="D7" s="216"/>
      <c r="E7" s="216"/>
      <c r="F7" s="215"/>
      <c r="G7" s="214"/>
      <c r="H7" s="212"/>
      <c r="I7" s="213"/>
      <c r="J7" s="213"/>
      <c r="K7" s="212"/>
      <c r="L7" s="211"/>
    </row>
    <row r="8" spans="1:12" ht="99.75" customHeight="1" x14ac:dyDescent="0.3">
      <c r="A8" s="191" t="s">
        <v>416</v>
      </c>
      <c r="B8" s="146" t="s">
        <v>415</v>
      </c>
      <c r="C8" s="210">
        <v>2800</v>
      </c>
      <c r="D8" s="210">
        <v>400</v>
      </c>
      <c r="E8" s="210">
        <v>210</v>
      </c>
      <c r="F8" s="190" t="s">
        <v>411</v>
      </c>
      <c r="G8" s="143" t="s">
        <v>414</v>
      </c>
      <c r="H8" s="190">
        <v>1</v>
      </c>
      <c r="I8" s="141">
        <v>0</v>
      </c>
      <c r="J8" s="141">
        <v>0</v>
      </c>
      <c r="K8" s="140">
        <f t="shared" ref="K8:K16" si="0">ROUND(H8*I8,)</f>
        <v>0</v>
      </c>
      <c r="L8" s="139">
        <f t="shared" ref="L8:L16" si="1">ROUND(H8*J8,)</f>
        <v>0</v>
      </c>
    </row>
    <row r="9" spans="1:12" ht="47.25" customHeight="1" x14ac:dyDescent="0.3">
      <c r="A9" s="191" t="s">
        <v>413</v>
      </c>
      <c r="B9" s="146" t="s">
        <v>412</v>
      </c>
      <c r="C9" s="210">
        <v>1000</v>
      </c>
      <c r="D9" s="210">
        <v>200</v>
      </c>
      <c r="E9" s="210">
        <v>720</v>
      </c>
      <c r="F9" s="190" t="s">
        <v>411</v>
      </c>
      <c r="G9" s="143" t="s">
        <v>410</v>
      </c>
      <c r="H9" s="190">
        <v>1</v>
      </c>
      <c r="I9" s="141">
        <v>0</v>
      </c>
      <c r="J9" s="141">
        <v>0</v>
      </c>
      <c r="K9" s="140">
        <f t="shared" si="0"/>
        <v>0</v>
      </c>
      <c r="L9" s="139">
        <f t="shared" si="1"/>
        <v>0</v>
      </c>
    </row>
    <row r="10" spans="1:12" ht="128.25" customHeight="1" x14ac:dyDescent="0.3">
      <c r="A10" s="191" t="s">
        <v>409</v>
      </c>
      <c r="B10" s="146" t="s">
        <v>394</v>
      </c>
      <c r="C10" s="210">
        <v>5400</v>
      </c>
      <c r="D10" s="210">
        <v>40</v>
      </c>
      <c r="E10" s="210">
        <v>2100</v>
      </c>
      <c r="F10" s="190" t="s">
        <v>408</v>
      </c>
      <c r="G10" s="143" t="s">
        <v>407</v>
      </c>
      <c r="H10" s="190">
        <v>1</v>
      </c>
      <c r="I10" s="141">
        <v>0</v>
      </c>
      <c r="J10" s="141">
        <v>0</v>
      </c>
      <c r="K10" s="140">
        <f t="shared" si="0"/>
        <v>0</v>
      </c>
      <c r="L10" s="139">
        <f t="shared" si="1"/>
        <v>0</v>
      </c>
    </row>
    <row r="11" spans="1:12" ht="92.25" customHeight="1" x14ac:dyDescent="0.3">
      <c r="A11" s="191" t="s">
        <v>406</v>
      </c>
      <c r="B11" s="146" t="s">
        <v>405</v>
      </c>
      <c r="C11" s="210">
        <v>1000</v>
      </c>
      <c r="D11" s="210">
        <v>450</v>
      </c>
      <c r="E11" s="210">
        <v>2000</v>
      </c>
      <c r="F11" s="190" t="s">
        <v>351</v>
      </c>
      <c r="G11" s="143" t="s">
        <v>404</v>
      </c>
      <c r="H11" s="190">
        <v>27</v>
      </c>
      <c r="I11" s="141">
        <v>0</v>
      </c>
      <c r="J11" s="141">
        <v>0</v>
      </c>
      <c r="K11" s="140">
        <f t="shared" si="0"/>
        <v>0</v>
      </c>
      <c r="L11" s="139">
        <f t="shared" si="1"/>
        <v>0</v>
      </c>
    </row>
    <row r="12" spans="1:12" ht="92.25" customHeight="1" x14ac:dyDescent="0.3">
      <c r="A12" s="191" t="s">
        <v>403</v>
      </c>
      <c r="B12" s="146" t="s">
        <v>394</v>
      </c>
      <c r="C12" s="210">
        <v>5900</v>
      </c>
      <c r="D12" s="210">
        <v>500</v>
      </c>
      <c r="E12" s="210">
        <v>1100</v>
      </c>
      <c r="F12" s="190" t="s">
        <v>351</v>
      </c>
      <c r="G12" s="143" t="s">
        <v>393</v>
      </c>
      <c r="H12" s="190">
        <v>1</v>
      </c>
      <c r="I12" s="141">
        <v>0</v>
      </c>
      <c r="J12" s="141">
        <v>0</v>
      </c>
      <c r="K12" s="140">
        <f t="shared" si="0"/>
        <v>0</v>
      </c>
      <c r="L12" s="139">
        <f t="shared" si="1"/>
        <v>0</v>
      </c>
    </row>
    <row r="13" spans="1:12" ht="92.25" customHeight="1" x14ac:dyDescent="0.3">
      <c r="A13" s="191" t="s">
        <v>402</v>
      </c>
      <c r="B13" s="146" t="s">
        <v>400</v>
      </c>
      <c r="C13" s="210">
        <v>3900</v>
      </c>
      <c r="D13" s="210">
        <v>600</v>
      </c>
      <c r="E13" s="210">
        <v>2100</v>
      </c>
      <c r="F13" s="190" t="s">
        <v>351</v>
      </c>
      <c r="G13" s="143" t="s">
        <v>399</v>
      </c>
      <c r="H13" s="190">
        <v>1</v>
      </c>
      <c r="I13" s="141">
        <v>0</v>
      </c>
      <c r="J13" s="141">
        <v>0</v>
      </c>
      <c r="K13" s="140">
        <f t="shared" si="0"/>
        <v>0</v>
      </c>
      <c r="L13" s="139">
        <f t="shared" si="1"/>
        <v>0</v>
      </c>
    </row>
    <row r="14" spans="1:12" ht="92.25" customHeight="1" x14ac:dyDescent="0.3">
      <c r="A14" s="191" t="s">
        <v>401</v>
      </c>
      <c r="B14" s="146" t="s">
        <v>400</v>
      </c>
      <c r="C14" s="210">
        <v>5400</v>
      </c>
      <c r="D14" s="210">
        <v>600</v>
      </c>
      <c r="E14" s="210">
        <v>2100</v>
      </c>
      <c r="F14" s="190" t="s">
        <v>351</v>
      </c>
      <c r="G14" s="143" t="s">
        <v>399</v>
      </c>
      <c r="H14" s="190">
        <v>1</v>
      </c>
      <c r="I14" s="141">
        <v>0</v>
      </c>
      <c r="J14" s="141">
        <v>0</v>
      </c>
      <c r="K14" s="140">
        <f t="shared" si="0"/>
        <v>0</v>
      </c>
      <c r="L14" s="139">
        <f t="shared" si="1"/>
        <v>0</v>
      </c>
    </row>
    <row r="15" spans="1:12" ht="39" customHeight="1" x14ac:dyDescent="0.3">
      <c r="A15" s="191" t="s">
        <v>398</v>
      </c>
      <c r="B15" s="146" t="s">
        <v>397</v>
      </c>
      <c r="C15" s="210">
        <v>1900</v>
      </c>
      <c r="D15" s="210">
        <v>500</v>
      </c>
      <c r="E15" s="210">
        <v>2000</v>
      </c>
      <c r="F15" s="190" t="s">
        <v>351</v>
      </c>
      <c r="G15" s="143" t="s">
        <v>396</v>
      </c>
      <c r="H15" s="190">
        <v>1</v>
      </c>
      <c r="I15" s="141">
        <v>0</v>
      </c>
      <c r="J15" s="141">
        <v>0</v>
      </c>
      <c r="K15" s="140">
        <f t="shared" si="0"/>
        <v>0</v>
      </c>
      <c r="L15" s="139">
        <f t="shared" si="1"/>
        <v>0</v>
      </c>
    </row>
    <row r="16" spans="1:12" ht="92.25" customHeight="1" x14ac:dyDescent="0.3">
      <c r="A16" s="191" t="s">
        <v>395</v>
      </c>
      <c r="B16" s="146" t="s">
        <v>394</v>
      </c>
      <c r="C16" s="210">
        <v>5900</v>
      </c>
      <c r="D16" s="210">
        <v>500</v>
      </c>
      <c r="E16" s="210">
        <v>1100</v>
      </c>
      <c r="F16" s="190" t="s">
        <v>351</v>
      </c>
      <c r="G16" s="143" t="s">
        <v>393</v>
      </c>
      <c r="H16" s="190">
        <v>1</v>
      </c>
      <c r="I16" s="141">
        <v>0</v>
      </c>
      <c r="J16" s="141">
        <v>0</v>
      </c>
      <c r="K16" s="140">
        <f t="shared" si="0"/>
        <v>0</v>
      </c>
      <c r="L16" s="139">
        <f t="shared" si="1"/>
        <v>0</v>
      </c>
    </row>
    <row r="17" spans="1:15" ht="15" thickBot="1" x14ac:dyDescent="0.35"/>
    <row r="18" spans="1:15" s="163" customFormat="1" x14ac:dyDescent="0.3">
      <c r="A18" s="171"/>
      <c r="B18" s="170" t="s">
        <v>392</v>
      </c>
      <c r="C18" s="196"/>
      <c r="D18" s="196"/>
      <c r="E18" s="196"/>
      <c r="F18" s="209"/>
      <c r="G18" s="194"/>
      <c r="H18" s="193"/>
      <c r="I18" s="166"/>
      <c r="J18" s="166"/>
      <c r="K18" s="193"/>
      <c r="L18" s="192"/>
    </row>
    <row r="19" spans="1:15" ht="72" x14ac:dyDescent="0.3">
      <c r="A19" s="191" t="s">
        <v>391</v>
      </c>
      <c r="B19" s="146" t="s">
        <v>390</v>
      </c>
      <c r="C19" s="145">
        <v>2290</v>
      </c>
      <c r="D19" s="145">
        <v>650</v>
      </c>
      <c r="E19" s="145">
        <v>790</v>
      </c>
      <c r="F19" s="142" t="s">
        <v>389</v>
      </c>
      <c r="G19" s="143" t="s">
        <v>388</v>
      </c>
      <c r="H19" s="190">
        <v>2</v>
      </c>
      <c r="I19" s="141">
        <v>0</v>
      </c>
      <c r="J19" s="141">
        <v>0</v>
      </c>
      <c r="K19" s="140">
        <f t="shared" ref="K19:K28" si="2">ROUND(H19*I19,)</f>
        <v>0</v>
      </c>
      <c r="L19" s="139">
        <f t="shared" ref="L19:L27" si="3">ROUND(H19*J19,)</f>
        <v>0</v>
      </c>
    </row>
    <row r="20" spans="1:15" ht="72" x14ac:dyDescent="0.3">
      <c r="A20" s="147" t="s">
        <v>387</v>
      </c>
      <c r="B20" s="146" t="s">
        <v>386</v>
      </c>
      <c r="C20" s="145">
        <v>500</v>
      </c>
      <c r="D20" s="145">
        <v>520</v>
      </c>
      <c r="E20" s="145">
        <v>860</v>
      </c>
      <c r="F20" s="208" t="s">
        <v>385</v>
      </c>
      <c r="G20" s="143" t="s">
        <v>384</v>
      </c>
      <c r="H20" s="190">
        <v>12</v>
      </c>
      <c r="I20" s="141">
        <v>0</v>
      </c>
      <c r="J20" s="141">
        <v>0</v>
      </c>
      <c r="K20" s="140">
        <f>ROUND(H20*I20,)</f>
        <v>0</v>
      </c>
      <c r="L20" s="139">
        <f t="shared" si="3"/>
        <v>0</v>
      </c>
    </row>
    <row r="21" spans="1:15" ht="57.6" x14ac:dyDescent="0.3">
      <c r="A21" s="191" t="s">
        <v>383</v>
      </c>
      <c r="B21" s="146" t="s">
        <v>382</v>
      </c>
      <c r="C21" s="145">
        <v>500</v>
      </c>
      <c r="D21" s="145">
        <v>520</v>
      </c>
      <c r="E21" s="145">
        <v>860</v>
      </c>
      <c r="F21" s="142" t="s">
        <v>334</v>
      </c>
      <c r="G21" s="143" t="s">
        <v>381</v>
      </c>
      <c r="H21" s="190">
        <v>2</v>
      </c>
      <c r="I21" s="141">
        <v>0</v>
      </c>
      <c r="J21" s="141">
        <v>0</v>
      </c>
      <c r="K21" s="140">
        <f>ROUND(H21*I21,)</f>
        <v>0</v>
      </c>
      <c r="L21" s="139">
        <f t="shared" si="3"/>
        <v>0</v>
      </c>
    </row>
    <row r="22" spans="1:15" ht="273.60000000000002" x14ac:dyDescent="0.3">
      <c r="A22" s="191" t="s">
        <v>380</v>
      </c>
      <c r="B22" s="146" t="s">
        <v>379</v>
      </c>
      <c r="C22" s="145">
        <v>1900</v>
      </c>
      <c r="D22" s="145">
        <v>410</v>
      </c>
      <c r="E22" s="145">
        <v>1750</v>
      </c>
      <c r="F22" s="142" t="s">
        <v>334</v>
      </c>
      <c r="G22" s="143" t="s">
        <v>378</v>
      </c>
      <c r="H22" s="190">
        <v>24</v>
      </c>
      <c r="I22" s="141">
        <v>0</v>
      </c>
      <c r="J22" s="141">
        <v>0</v>
      </c>
      <c r="K22" s="140">
        <f t="shared" si="2"/>
        <v>0</v>
      </c>
      <c r="L22" s="139">
        <f t="shared" si="3"/>
        <v>0</v>
      </c>
    </row>
    <row r="23" spans="1:15" ht="273.60000000000002" x14ac:dyDescent="0.3">
      <c r="A23" s="191" t="s">
        <v>377</v>
      </c>
      <c r="B23" s="146" t="s">
        <v>376</v>
      </c>
      <c r="C23" s="145">
        <v>1500</v>
      </c>
      <c r="D23" s="145">
        <v>410</v>
      </c>
      <c r="E23" s="145">
        <v>1750</v>
      </c>
      <c r="F23" s="142" t="s">
        <v>334</v>
      </c>
      <c r="G23" s="143" t="s">
        <v>375</v>
      </c>
      <c r="H23" s="190">
        <v>20</v>
      </c>
      <c r="I23" s="141">
        <v>0</v>
      </c>
      <c r="J23" s="141">
        <v>0</v>
      </c>
      <c r="K23" s="140">
        <f t="shared" si="2"/>
        <v>0</v>
      </c>
      <c r="L23" s="139">
        <f t="shared" si="3"/>
        <v>0</v>
      </c>
    </row>
    <row r="24" spans="1:15" ht="300" customHeight="1" x14ac:dyDescent="0.3">
      <c r="A24" s="191" t="s">
        <v>374</v>
      </c>
      <c r="B24" s="146" t="s">
        <v>373</v>
      </c>
      <c r="C24" s="145">
        <v>400</v>
      </c>
      <c r="D24" s="145">
        <v>410</v>
      </c>
      <c r="E24" s="145">
        <v>1750</v>
      </c>
      <c r="F24" s="142" t="s">
        <v>334</v>
      </c>
      <c r="G24" s="143" t="s">
        <v>372</v>
      </c>
      <c r="H24" s="190">
        <v>12</v>
      </c>
      <c r="I24" s="141">
        <v>0</v>
      </c>
      <c r="J24" s="141">
        <v>0</v>
      </c>
      <c r="K24" s="140">
        <f t="shared" si="2"/>
        <v>0</v>
      </c>
      <c r="L24" s="139">
        <f t="shared" si="3"/>
        <v>0</v>
      </c>
    </row>
    <row r="25" spans="1:15" ht="172.8" x14ac:dyDescent="0.3">
      <c r="A25" s="191" t="s">
        <v>371</v>
      </c>
      <c r="B25" s="146" t="s">
        <v>366</v>
      </c>
      <c r="C25" s="145">
        <v>100</v>
      </c>
      <c r="D25" s="145">
        <v>93</v>
      </c>
      <c r="E25" s="145">
        <v>2100</v>
      </c>
      <c r="F25" s="142" t="s">
        <v>334</v>
      </c>
      <c r="G25" s="143" t="s">
        <v>370</v>
      </c>
      <c r="H25" s="190">
        <v>6</v>
      </c>
      <c r="I25" s="141">
        <v>0</v>
      </c>
      <c r="J25" s="141">
        <v>0</v>
      </c>
      <c r="K25" s="140">
        <f t="shared" si="2"/>
        <v>0</v>
      </c>
      <c r="L25" s="139">
        <f t="shared" si="3"/>
        <v>0</v>
      </c>
    </row>
    <row r="26" spans="1:15" ht="222.75" customHeight="1" x14ac:dyDescent="0.3">
      <c r="A26" s="191" t="s">
        <v>369</v>
      </c>
      <c r="B26" s="146" t="s">
        <v>366</v>
      </c>
      <c r="C26" s="145">
        <v>400</v>
      </c>
      <c r="D26" s="145">
        <v>930</v>
      </c>
      <c r="E26" s="145">
        <v>2100</v>
      </c>
      <c r="F26" s="142" t="s">
        <v>334</v>
      </c>
      <c r="G26" s="143" t="s">
        <v>368</v>
      </c>
      <c r="H26" s="190">
        <v>5</v>
      </c>
      <c r="I26" s="141">
        <v>0</v>
      </c>
      <c r="J26" s="141">
        <v>0</v>
      </c>
      <c r="K26" s="140">
        <f t="shared" si="2"/>
        <v>0</v>
      </c>
      <c r="L26" s="139">
        <f t="shared" si="3"/>
        <v>0</v>
      </c>
    </row>
    <row r="27" spans="1:15" ht="172.8" x14ac:dyDescent="0.3">
      <c r="A27" s="191" t="s">
        <v>367</v>
      </c>
      <c r="B27" s="146" t="s">
        <v>366</v>
      </c>
      <c r="C27" s="145">
        <v>1000</v>
      </c>
      <c r="D27" s="145">
        <v>930</v>
      </c>
      <c r="E27" s="145">
        <v>2100</v>
      </c>
      <c r="F27" s="142" t="s">
        <v>334</v>
      </c>
      <c r="G27" s="143" t="s">
        <v>365</v>
      </c>
      <c r="H27" s="190">
        <v>4</v>
      </c>
      <c r="I27" s="141">
        <v>0</v>
      </c>
      <c r="J27" s="141">
        <v>0</v>
      </c>
      <c r="K27" s="140">
        <f t="shared" si="2"/>
        <v>0</v>
      </c>
      <c r="L27" s="139">
        <f t="shared" si="3"/>
        <v>0</v>
      </c>
    </row>
    <row r="28" spans="1:15" ht="52.5" customHeight="1" x14ac:dyDescent="0.3">
      <c r="A28" s="181" t="s">
        <v>364</v>
      </c>
      <c r="B28" s="161" t="s">
        <v>363</v>
      </c>
      <c r="C28" s="160"/>
      <c r="D28" s="160"/>
      <c r="E28" s="160"/>
      <c r="F28" s="157"/>
      <c r="G28" s="158" t="s">
        <v>439</v>
      </c>
      <c r="H28" s="207">
        <v>1</v>
      </c>
      <c r="I28" s="174">
        <v>0</v>
      </c>
      <c r="J28" s="174"/>
      <c r="K28" s="206">
        <f t="shared" si="2"/>
        <v>0</v>
      </c>
      <c r="L28" s="205"/>
      <c r="M28" s="239" t="s">
        <v>438</v>
      </c>
      <c r="N28" s="307"/>
      <c r="O28" s="267"/>
    </row>
    <row r="29" spans="1:15" x14ac:dyDescent="0.3">
      <c r="A29" s="181" t="s">
        <v>362</v>
      </c>
      <c r="B29" s="161" t="s">
        <v>361</v>
      </c>
      <c r="C29" s="160"/>
      <c r="D29" s="160"/>
      <c r="E29" s="160"/>
      <c r="F29" s="157"/>
      <c r="G29" s="158" t="s">
        <v>436</v>
      </c>
      <c r="H29" s="207">
        <v>1</v>
      </c>
      <c r="I29" s="174">
        <v>0</v>
      </c>
      <c r="J29" s="174"/>
      <c r="K29" s="206" cm="1">
        <f t="array" ref="K29:K30">ROUND(H29*I29:I30,)</f>
        <v>0</v>
      </c>
      <c r="L29" s="205"/>
      <c r="M29" s="239" t="s">
        <v>437</v>
      </c>
      <c r="N29" s="307"/>
      <c r="O29" s="267"/>
    </row>
    <row r="30" spans="1:15" ht="15" thickBot="1" x14ac:dyDescent="0.35">
      <c r="A30" s="189"/>
      <c r="B30" s="204"/>
      <c r="C30" s="203"/>
      <c r="D30" s="203"/>
      <c r="E30" s="203"/>
      <c r="F30" s="202"/>
      <c r="G30" s="201"/>
      <c r="H30" s="200"/>
      <c r="I30" s="174"/>
      <c r="J30" s="184"/>
      <c r="K30" s="199">
        <v>0</v>
      </c>
      <c r="L30" s="198"/>
    </row>
    <row r="31" spans="1:15" s="163" customFormat="1" x14ac:dyDescent="0.3">
      <c r="A31" s="171"/>
      <c r="B31" s="197" t="s">
        <v>360</v>
      </c>
      <c r="C31" s="196"/>
      <c r="D31" s="196"/>
      <c r="E31" s="196"/>
      <c r="F31" s="195"/>
      <c r="G31" s="194"/>
      <c r="H31" s="193"/>
      <c r="I31" s="166"/>
      <c r="J31" s="166"/>
      <c r="K31" s="193"/>
      <c r="L31" s="192"/>
    </row>
    <row r="32" spans="1:15" x14ac:dyDescent="0.3">
      <c r="A32" s="147"/>
      <c r="B32" s="146"/>
      <c r="C32" s="145"/>
      <c r="D32" s="145"/>
      <c r="E32" s="145"/>
      <c r="F32" s="142"/>
      <c r="G32" s="143"/>
      <c r="H32" s="142"/>
      <c r="I32" s="141"/>
      <c r="J32" s="141"/>
      <c r="K32" s="140"/>
      <c r="L32" s="139"/>
    </row>
    <row r="33" spans="1:12" ht="43.2" x14ac:dyDescent="0.3">
      <c r="A33" s="191" t="s">
        <v>359</v>
      </c>
      <c r="B33" s="146" t="s">
        <v>358</v>
      </c>
      <c r="C33" s="145">
        <v>750</v>
      </c>
      <c r="D33" s="145">
        <v>750</v>
      </c>
      <c r="E33" s="145">
        <v>750</v>
      </c>
      <c r="F33" s="142" t="s">
        <v>334</v>
      </c>
      <c r="G33" s="143" t="s">
        <v>357</v>
      </c>
      <c r="H33" s="142">
        <v>1</v>
      </c>
      <c r="I33" s="141">
        <v>0</v>
      </c>
      <c r="J33" s="141">
        <v>0</v>
      </c>
      <c r="K33" s="140">
        <f>ROUND(H33*I33,)</f>
        <v>0</v>
      </c>
      <c r="L33" s="139">
        <f>ROUND(H33*J33,)</f>
        <v>0</v>
      </c>
    </row>
    <row r="34" spans="1:12" ht="86.4" x14ac:dyDescent="0.3">
      <c r="A34" s="147" t="s">
        <v>356</v>
      </c>
      <c r="B34" s="146" t="s">
        <v>355</v>
      </c>
      <c r="C34" s="145">
        <v>1400</v>
      </c>
      <c r="D34" s="145">
        <v>800</v>
      </c>
      <c r="E34" s="145">
        <v>750</v>
      </c>
      <c r="F34" s="142" t="s">
        <v>351</v>
      </c>
      <c r="G34" s="143" t="s">
        <v>354</v>
      </c>
      <c r="H34" s="142">
        <v>6</v>
      </c>
      <c r="I34" s="141">
        <v>0</v>
      </c>
      <c r="J34" s="141">
        <v>0</v>
      </c>
      <c r="K34" s="140">
        <f>ROUND(H34*I34,)</f>
        <v>0</v>
      </c>
      <c r="L34" s="139">
        <f>ROUND(H34*J34,)</f>
        <v>0</v>
      </c>
    </row>
    <row r="35" spans="1:12" ht="86.4" x14ac:dyDescent="0.3">
      <c r="A35" s="147" t="s">
        <v>353</v>
      </c>
      <c r="B35" s="146" t="s">
        <v>352</v>
      </c>
      <c r="C35" s="145">
        <v>1400</v>
      </c>
      <c r="D35" s="145">
        <v>1400</v>
      </c>
      <c r="E35" s="145">
        <v>750</v>
      </c>
      <c r="F35" s="142" t="s">
        <v>351</v>
      </c>
      <c r="G35" s="143" t="s">
        <v>350</v>
      </c>
      <c r="H35" s="142">
        <v>1</v>
      </c>
      <c r="I35" s="141">
        <v>0</v>
      </c>
      <c r="J35" s="141">
        <v>0</v>
      </c>
      <c r="K35" s="140">
        <f>ROUND(H35*I35,)</f>
        <v>0</v>
      </c>
      <c r="L35" s="139">
        <f>ROUND(H35*J35,)</f>
        <v>0</v>
      </c>
    </row>
    <row r="36" spans="1:12" ht="15" thickBot="1" x14ac:dyDescent="0.35"/>
    <row r="37" spans="1:12" s="163" customFormat="1" x14ac:dyDescent="0.3">
      <c r="A37" s="171"/>
      <c r="B37" s="170" t="s">
        <v>349</v>
      </c>
      <c r="C37" s="169"/>
      <c r="D37" s="169"/>
      <c r="E37" s="169"/>
      <c r="F37" s="168"/>
      <c r="G37" s="167"/>
      <c r="H37" s="165"/>
      <c r="I37" s="166"/>
      <c r="J37" s="166"/>
      <c r="K37" s="165"/>
      <c r="L37" s="164"/>
    </row>
    <row r="38" spans="1:12" ht="72" x14ac:dyDescent="0.3">
      <c r="A38" s="147" t="s">
        <v>348</v>
      </c>
      <c r="B38" s="146" t="s">
        <v>347</v>
      </c>
      <c r="C38" s="145">
        <v>4000</v>
      </c>
      <c r="D38" s="145">
        <v>800</v>
      </c>
      <c r="E38" s="145">
        <v>1200</v>
      </c>
      <c r="F38" s="142" t="s">
        <v>339</v>
      </c>
      <c r="G38" s="143" t="s">
        <v>346</v>
      </c>
      <c r="H38" s="190">
        <v>1</v>
      </c>
      <c r="I38" s="141"/>
      <c r="J38" s="141">
        <v>0</v>
      </c>
      <c r="K38" s="140">
        <f>ROUND(H38*I38,)</f>
        <v>0</v>
      </c>
      <c r="L38" s="139">
        <f>ROUND(H38*J38,)</f>
        <v>0</v>
      </c>
    </row>
    <row r="39" spans="1:12" ht="115.2" x14ac:dyDescent="0.3">
      <c r="A39" s="147" t="s">
        <v>345</v>
      </c>
      <c r="B39" s="146" t="s">
        <v>344</v>
      </c>
      <c r="C39" s="145">
        <v>1800</v>
      </c>
      <c r="D39" s="145">
        <v>600</v>
      </c>
      <c r="E39" s="145">
        <v>2100</v>
      </c>
      <c r="F39" s="142" t="s">
        <v>339</v>
      </c>
      <c r="G39" s="143" t="s">
        <v>343</v>
      </c>
      <c r="H39" s="190">
        <v>1</v>
      </c>
      <c r="I39" s="141"/>
      <c r="J39" s="141">
        <v>0</v>
      </c>
      <c r="K39" s="140">
        <f>ROUND(H39*I39,)</f>
        <v>0</v>
      </c>
      <c r="L39" s="139">
        <f>ROUND(H39*J39,)</f>
        <v>0</v>
      </c>
    </row>
    <row r="40" spans="1:12" ht="43.2" x14ac:dyDescent="0.3">
      <c r="A40" s="147" t="s">
        <v>342</v>
      </c>
      <c r="B40" s="146" t="s">
        <v>340</v>
      </c>
      <c r="C40" s="145">
        <v>3700</v>
      </c>
      <c r="D40" s="145">
        <v>500</v>
      </c>
      <c r="E40" s="145">
        <v>450</v>
      </c>
      <c r="F40" s="142" t="s">
        <v>339</v>
      </c>
      <c r="G40" s="143" t="s">
        <v>338</v>
      </c>
      <c r="H40" s="190">
        <v>6</v>
      </c>
      <c r="I40" s="141">
        <v>0</v>
      </c>
      <c r="J40" s="141">
        <v>0</v>
      </c>
      <c r="K40" s="140">
        <f>ROUND(H40*I40,)</f>
        <v>0</v>
      </c>
      <c r="L40" s="139">
        <f>ROUND(H40*J40,)</f>
        <v>0</v>
      </c>
    </row>
    <row r="41" spans="1:12" ht="43.2" x14ac:dyDescent="0.3">
      <c r="A41" s="147" t="s">
        <v>341</v>
      </c>
      <c r="B41" s="146" t="s">
        <v>340</v>
      </c>
      <c r="C41" s="145">
        <v>2900</v>
      </c>
      <c r="D41" s="145">
        <v>500</v>
      </c>
      <c r="E41" s="145">
        <v>450</v>
      </c>
      <c r="F41" s="142" t="s">
        <v>339</v>
      </c>
      <c r="G41" s="143" t="s">
        <v>338</v>
      </c>
      <c r="H41" s="190">
        <v>1</v>
      </c>
      <c r="I41" s="141">
        <v>0</v>
      </c>
      <c r="J41" s="141">
        <v>0</v>
      </c>
      <c r="K41" s="140">
        <f>ROUND(H41*I41,)</f>
        <v>0</v>
      </c>
      <c r="L41" s="139">
        <f>ROUND(H41*J41,)</f>
        <v>0</v>
      </c>
    </row>
    <row r="42" spans="1:12" ht="15" thickBot="1" x14ac:dyDescent="0.35">
      <c r="A42" s="189"/>
      <c r="B42" s="188"/>
      <c r="C42" s="187"/>
      <c r="D42" s="187"/>
      <c r="E42" s="187"/>
      <c r="F42" s="186"/>
      <c r="G42" s="185"/>
      <c r="H42" s="183"/>
      <c r="I42" s="184"/>
      <c r="J42" s="184"/>
      <c r="K42" s="183"/>
      <c r="L42" s="182"/>
    </row>
    <row r="43" spans="1:12" s="163" customFormat="1" x14ac:dyDescent="0.3">
      <c r="A43" s="171"/>
      <c r="B43" s="170" t="s">
        <v>337</v>
      </c>
      <c r="C43" s="169"/>
      <c r="D43" s="169"/>
      <c r="E43" s="169"/>
      <c r="F43" s="168"/>
      <c r="G43" s="167"/>
      <c r="H43" s="165"/>
      <c r="I43" s="166"/>
      <c r="J43" s="166"/>
      <c r="K43" s="165"/>
      <c r="L43" s="164"/>
    </row>
    <row r="44" spans="1:12" ht="28.8" x14ac:dyDescent="0.3">
      <c r="A44" s="181" t="s">
        <v>336</v>
      </c>
      <c r="B44" s="161" t="s">
        <v>335</v>
      </c>
      <c r="C44" s="160">
        <v>600</v>
      </c>
      <c r="D44" s="160">
        <v>370</v>
      </c>
      <c r="E44" s="160">
        <v>350</v>
      </c>
      <c r="F44" s="157" t="s">
        <v>334</v>
      </c>
      <c r="G44" s="158" t="s">
        <v>333</v>
      </c>
      <c r="H44" s="157">
        <v>1</v>
      </c>
      <c r="I44" s="141">
        <v>0</v>
      </c>
      <c r="J44" s="141">
        <v>0</v>
      </c>
      <c r="K44" s="140">
        <f>ROUND(H44*I44,)</f>
        <v>0</v>
      </c>
      <c r="L44" s="139">
        <f>ROUND(H44*J44,)</f>
        <v>0</v>
      </c>
    </row>
    <row r="45" spans="1:12" ht="28.8" x14ac:dyDescent="0.3">
      <c r="A45" s="181" t="s">
        <v>332</v>
      </c>
      <c r="B45" s="161" t="s">
        <v>331</v>
      </c>
      <c r="C45" s="160">
        <v>440</v>
      </c>
      <c r="D45" s="160">
        <v>470</v>
      </c>
      <c r="E45" s="160">
        <v>510</v>
      </c>
      <c r="F45" s="157"/>
      <c r="G45" s="158" t="s">
        <v>330</v>
      </c>
      <c r="H45" s="157">
        <v>1</v>
      </c>
      <c r="I45" s="174">
        <v>0</v>
      </c>
      <c r="J45" s="141">
        <v>0</v>
      </c>
      <c r="K45" s="140">
        <f>ROUND(H45*I45,)</f>
        <v>0</v>
      </c>
      <c r="L45" s="139">
        <f>ROUND(H45*J45,)</f>
        <v>0</v>
      </c>
    </row>
    <row r="46" spans="1:12" ht="15" thickBot="1" x14ac:dyDescent="0.35">
      <c r="A46" s="180"/>
      <c r="B46" s="179"/>
      <c r="C46" s="178"/>
      <c r="D46" s="178"/>
      <c r="E46" s="178"/>
      <c r="F46" s="177"/>
      <c r="G46" s="176"/>
      <c r="H46" s="175"/>
      <c r="I46" s="174"/>
      <c r="J46" s="174"/>
      <c r="K46" s="173"/>
      <c r="L46" s="172"/>
    </row>
    <row r="47" spans="1:12" s="163" customFormat="1" x14ac:dyDescent="0.3">
      <c r="A47" s="171"/>
      <c r="B47" s="170" t="s">
        <v>329</v>
      </c>
      <c r="C47" s="169"/>
      <c r="D47" s="169"/>
      <c r="E47" s="169"/>
      <c r="F47" s="168"/>
      <c r="G47" s="167"/>
      <c r="H47" s="165"/>
      <c r="I47" s="166"/>
      <c r="J47" s="166"/>
      <c r="K47" s="165"/>
      <c r="L47" s="164"/>
    </row>
    <row r="48" spans="1:12" ht="43.2" x14ac:dyDescent="0.3">
      <c r="A48" s="147" t="s">
        <v>328</v>
      </c>
      <c r="B48" s="146" t="s">
        <v>327</v>
      </c>
      <c r="C48" s="145">
        <v>300</v>
      </c>
      <c r="D48" s="145">
        <v>300</v>
      </c>
      <c r="E48" s="145">
        <v>690</v>
      </c>
      <c r="F48" s="144" t="s">
        <v>323</v>
      </c>
      <c r="G48" s="143" t="s">
        <v>326</v>
      </c>
      <c r="H48" s="142">
        <v>3</v>
      </c>
      <c r="I48" s="141">
        <v>0</v>
      </c>
      <c r="J48" s="141">
        <v>0</v>
      </c>
      <c r="K48" s="140">
        <f t="shared" ref="K48:K71" si="4">ROUND(H48*I48,)</f>
        <v>0</v>
      </c>
      <c r="L48" s="139">
        <f t="shared" ref="L48:L55" si="5">ROUND(H48*J48,)</f>
        <v>0</v>
      </c>
    </row>
    <row r="49" spans="1:12" ht="28.8" x14ac:dyDescent="0.3">
      <c r="A49" s="147" t="s">
        <v>325</v>
      </c>
      <c r="B49" s="146" t="s">
        <v>324</v>
      </c>
      <c r="C49" s="145">
        <v>260</v>
      </c>
      <c r="D49" s="145">
        <v>260</v>
      </c>
      <c r="E49" s="145">
        <v>350</v>
      </c>
      <c r="F49" s="144" t="s">
        <v>323</v>
      </c>
      <c r="G49" s="143" t="s">
        <v>322</v>
      </c>
      <c r="H49" s="142">
        <v>6</v>
      </c>
      <c r="I49" s="141">
        <v>0</v>
      </c>
      <c r="J49" s="141">
        <v>0</v>
      </c>
      <c r="K49" s="140">
        <f t="shared" si="4"/>
        <v>0</v>
      </c>
      <c r="L49" s="139">
        <f t="shared" si="5"/>
        <v>0</v>
      </c>
    </row>
    <row r="50" spans="1:12" ht="43.2" x14ac:dyDescent="0.3">
      <c r="A50" s="162" t="s">
        <v>321</v>
      </c>
      <c r="B50" s="161" t="s">
        <v>318</v>
      </c>
      <c r="C50" s="160">
        <v>205</v>
      </c>
      <c r="D50" s="160">
        <v>205</v>
      </c>
      <c r="E50" s="160">
        <v>280</v>
      </c>
      <c r="F50" s="159" t="s">
        <v>314</v>
      </c>
      <c r="G50" s="158" t="s">
        <v>320</v>
      </c>
      <c r="H50" s="157">
        <v>3</v>
      </c>
      <c r="I50" s="141">
        <v>0</v>
      </c>
      <c r="J50" s="141">
        <v>0</v>
      </c>
      <c r="K50" s="140">
        <f t="shared" si="4"/>
        <v>0</v>
      </c>
      <c r="L50" s="139">
        <f t="shared" si="5"/>
        <v>0</v>
      </c>
    </row>
    <row r="51" spans="1:12" ht="59.25" customHeight="1" x14ac:dyDescent="0.3">
      <c r="A51" s="162" t="s">
        <v>319</v>
      </c>
      <c r="B51" s="161" t="s">
        <v>318</v>
      </c>
      <c r="C51" s="160">
        <v>295</v>
      </c>
      <c r="D51" s="160">
        <v>295</v>
      </c>
      <c r="E51" s="160">
        <v>445</v>
      </c>
      <c r="F51" s="159" t="s">
        <v>314</v>
      </c>
      <c r="G51" s="158" t="s">
        <v>317</v>
      </c>
      <c r="H51" s="157">
        <v>28</v>
      </c>
      <c r="I51" s="141">
        <v>0</v>
      </c>
      <c r="J51" s="141">
        <v>0</v>
      </c>
      <c r="K51" s="140">
        <f t="shared" si="4"/>
        <v>0</v>
      </c>
      <c r="L51" s="139">
        <f t="shared" si="5"/>
        <v>0</v>
      </c>
    </row>
    <row r="52" spans="1:12" ht="59.25" customHeight="1" x14ac:dyDescent="0.3">
      <c r="A52" s="162" t="s">
        <v>316</v>
      </c>
      <c r="B52" s="161" t="s">
        <v>315</v>
      </c>
      <c r="C52" s="160">
        <v>230</v>
      </c>
      <c r="D52" s="160">
        <v>233</v>
      </c>
      <c r="E52" s="160">
        <v>270</v>
      </c>
      <c r="F52" s="159" t="s">
        <v>314</v>
      </c>
      <c r="G52" s="158" t="s">
        <v>313</v>
      </c>
      <c r="H52" s="157">
        <v>1</v>
      </c>
      <c r="I52" s="141">
        <v>0</v>
      </c>
      <c r="J52" s="141">
        <v>0</v>
      </c>
      <c r="K52" s="140">
        <f t="shared" si="4"/>
        <v>0</v>
      </c>
      <c r="L52" s="139">
        <f t="shared" si="5"/>
        <v>0</v>
      </c>
    </row>
    <row r="53" spans="1:12" ht="28.8" x14ac:dyDescent="0.3">
      <c r="A53" s="162" t="s">
        <v>312</v>
      </c>
      <c r="B53" s="161" t="s">
        <v>311</v>
      </c>
      <c r="C53" s="160">
        <v>310</v>
      </c>
      <c r="D53" s="160">
        <v>35</v>
      </c>
      <c r="E53" s="160">
        <v>680</v>
      </c>
      <c r="F53" s="159" t="s">
        <v>271</v>
      </c>
      <c r="G53" s="158" t="s">
        <v>310</v>
      </c>
      <c r="H53" s="157">
        <v>1</v>
      </c>
      <c r="I53" s="141">
        <v>0</v>
      </c>
      <c r="J53" s="141">
        <v>0</v>
      </c>
      <c r="K53" s="140">
        <f t="shared" si="4"/>
        <v>0</v>
      </c>
      <c r="L53" s="139">
        <f t="shared" si="5"/>
        <v>0</v>
      </c>
    </row>
    <row r="54" spans="1:12" x14ac:dyDescent="0.3">
      <c r="A54" s="162" t="s">
        <v>309</v>
      </c>
      <c r="B54" s="161" t="s">
        <v>308</v>
      </c>
      <c r="C54" s="160">
        <v>330</v>
      </c>
      <c r="D54" s="160">
        <v>59</v>
      </c>
      <c r="E54" s="160">
        <v>32</v>
      </c>
      <c r="F54" s="159" t="s">
        <v>271</v>
      </c>
      <c r="G54" s="158" t="s">
        <v>305</v>
      </c>
      <c r="H54" s="157">
        <v>12</v>
      </c>
      <c r="I54" s="141">
        <v>0</v>
      </c>
      <c r="J54" s="141">
        <v>0</v>
      </c>
      <c r="K54" s="140">
        <f t="shared" si="4"/>
        <v>0</v>
      </c>
      <c r="L54" s="139">
        <f t="shared" si="5"/>
        <v>0</v>
      </c>
    </row>
    <row r="55" spans="1:12" x14ac:dyDescent="0.3">
      <c r="A55" s="162" t="s">
        <v>307</v>
      </c>
      <c r="B55" s="161" t="s">
        <v>306</v>
      </c>
      <c r="C55" s="160">
        <v>188</v>
      </c>
      <c r="D55" s="160">
        <v>35</v>
      </c>
      <c r="E55" s="160">
        <v>590</v>
      </c>
      <c r="F55" s="159" t="s">
        <v>271</v>
      </c>
      <c r="G55" s="158" t="s">
        <v>305</v>
      </c>
      <c r="H55" s="157">
        <v>5</v>
      </c>
      <c r="I55" s="141">
        <v>0</v>
      </c>
      <c r="J55" s="141">
        <v>0</v>
      </c>
      <c r="K55" s="140">
        <f t="shared" si="4"/>
        <v>0</v>
      </c>
      <c r="L55" s="139">
        <f t="shared" si="5"/>
        <v>0</v>
      </c>
    </row>
    <row r="56" spans="1:12" ht="43.2" x14ac:dyDescent="0.3">
      <c r="A56" s="162" t="s">
        <v>304</v>
      </c>
      <c r="B56" s="161" t="s">
        <v>303</v>
      </c>
      <c r="C56" s="160">
        <v>100</v>
      </c>
      <c r="D56" s="160">
        <v>75</v>
      </c>
      <c r="E56" s="160">
        <v>190</v>
      </c>
      <c r="F56" s="159"/>
      <c r="G56" s="158" t="s">
        <v>302</v>
      </c>
      <c r="H56" s="157">
        <v>29</v>
      </c>
      <c r="I56" s="141">
        <v>0</v>
      </c>
      <c r="J56" s="141"/>
      <c r="K56" s="140">
        <f t="shared" si="4"/>
        <v>0</v>
      </c>
      <c r="L56" s="139"/>
    </row>
    <row r="57" spans="1:12" ht="28.8" x14ac:dyDescent="0.3">
      <c r="A57" s="162" t="s">
        <v>301</v>
      </c>
      <c r="B57" s="161" t="s">
        <v>300</v>
      </c>
      <c r="C57" s="160">
        <v>255</v>
      </c>
      <c r="D57" s="160">
        <v>120</v>
      </c>
      <c r="E57" s="160">
        <v>265</v>
      </c>
      <c r="F57" s="159"/>
      <c r="G57" s="158" t="s">
        <v>299</v>
      </c>
      <c r="H57" s="157">
        <v>20</v>
      </c>
      <c r="I57" s="141">
        <v>0</v>
      </c>
      <c r="J57" s="141"/>
      <c r="K57" s="140">
        <f t="shared" si="4"/>
        <v>0</v>
      </c>
      <c r="L57" s="139"/>
    </row>
    <row r="58" spans="1:12" ht="28.8" x14ac:dyDescent="0.3">
      <c r="A58" s="162" t="s">
        <v>298</v>
      </c>
      <c r="B58" s="161" t="s">
        <v>297</v>
      </c>
      <c r="C58" s="160">
        <v>300</v>
      </c>
      <c r="D58" s="160">
        <v>125</v>
      </c>
      <c r="E58" s="160">
        <v>300</v>
      </c>
      <c r="F58" s="159"/>
      <c r="G58" s="158" t="s">
        <v>296</v>
      </c>
      <c r="H58" s="157">
        <v>13</v>
      </c>
      <c r="I58" s="141">
        <v>0</v>
      </c>
      <c r="J58" s="141"/>
      <c r="K58" s="140">
        <f t="shared" si="4"/>
        <v>0</v>
      </c>
      <c r="L58" s="139"/>
    </row>
    <row r="59" spans="1:12" ht="43.2" x14ac:dyDescent="0.3">
      <c r="A59" s="162" t="s">
        <v>295</v>
      </c>
      <c r="B59" s="161" t="s">
        <v>294</v>
      </c>
      <c r="C59" s="160">
        <v>90</v>
      </c>
      <c r="D59" s="160">
        <v>90</v>
      </c>
      <c r="E59" s="160">
        <v>400</v>
      </c>
      <c r="F59" s="159"/>
      <c r="G59" s="158" t="s">
        <v>293</v>
      </c>
      <c r="H59" s="157">
        <v>14</v>
      </c>
      <c r="I59" s="141">
        <v>0</v>
      </c>
      <c r="J59" s="141"/>
      <c r="K59" s="140">
        <f t="shared" si="4"/>
        <v>0</v>
      </c>
      <c r="L59" s="139"/>
    </row>
    <row r="60" spans="1:12" ht="57.6" x14ac:dyDescent="0.3">
      <c r="A60" s="147" t="s">
        <v>292</v>
      </c>
      <c r="B60" s="146" t="s">
        <v>291</v>
      </c>
      <c r="C60" s="145">
        <v>200</v>
      </c>
      <c r="D60" s="145">
        <v>1.5</v>
      </c>
      <c r="E60" s="145">
        <v>100</v>
      </c>
      <c r="F60" s="144" t="s">
        <v>271</v>
      </c>
      <c r="G60" s="143" t="s">
        <v>290</v>
      </c>
      <c r="H60" s="142">
        <v>23</v>
      </c>
      <c r="I60" s="141">
        <v>0</v>
      </c>
      <c r="J60" s="141">
        <v>0</v>
      </c>
      <c r="K60" s="140">
        <f t="shared" si="4"/>
        <v>0</v>
      </c>
      <c r="L60" s="139">
        <f>ROUND(H60*J60,)</f>
        <v>0</v>
      </c>
    </row>
    <row r="61" spans="1:12" ht="28.8" x14ac:dyDescent="0.3">
      <c r="A61" s="147" t="s">
        <v>289</v>
      </c>
      <c r="B61" s="146" t="s">
        <v>285</v>
      </c>
      <c r="C61" s="145">
        <v>230</v>
      </c>
      <c r="D61" s="145">
        <v>4</v>
      </c>
      <c r="E61" s="145">
        <v>1000</v>
      </c>
      <c r="F61" s="144" t="s">
        <v>271</v>
      </c>
      <c r="G61" s="143" t="s">
        <v>284</v>
      </c>
      <c r="H61" s="142">
        <v>2</v>
      </c>
      <c r="I61" s="141">
        <v>0</v>
      </c>
      <c r="J61" s="141">
        <v>0</v>
      </c>
      <c r="K61" s="140">
        <f t="shared" si="4"/>
        <v>0</v>
      </c>
      <c r="L61" s="139">
        <f>ROUND(H61*J61,)</f>
        <v>0</v>
      </c>
    </row>
    <row r="62" spans="1:12" ht="28.8" x14ac:dyDescent="0.3">
      <c r="A62" s="147" t="s">
        <v>288</v>
      </c>
      <c r="B62" s="146" t="s">
        <v>285</v>
      </c>
      <c r="C62" s="145">
        <v>120</v>
      </c>
      <c r="D62" s="145">
        <v>4</v>
      </c>
      <c r="E62" s="145">
        <v>1000</v>
      </c>
      <c r="F62" s="144" t="s">
        <v>271</v>
      </c>
      <c r="G62" s="143" t="s">
        <v>284</v>
      </c>
      <c r="H62" s="142">
        <v>5</v>
      </c>
      <c r="I62" s="141">
        <v>0</v>
      </c>
      <c r="J62" s="141">
        <v>0</v>
      </c>
      <c r="K62" s="140">
        <f t="shared" si="4"/>
        <v>0</v>
      </c>
      <c r="L62" s="139">
        <f>ROUND(H62*J62,)</f>
        <v>0</v>
      </c>
    </row>
    <row r="63" spans="1:12" ht="28.8" x14ac:dyDescent="0.3">
      <c r="A63" s="147" t="s">
        <v>287</v>
      </c>
      <c r="B63" s="146" t="s">
        <v>285</v>
      </c>
      <c r="C63" s="145">
        <v>290</v>
      </c>
      <c r="D63" s="145">
        <v>4</v>
      </c>
      <c r="E63" s="145">
        <v>1000</v>
      </c>
      <c r="F63" s="144" t="s">
        <v>271</v>
      </c>
      <c r="G63" s="143" t="s">
        <v>284</v>
      </c>
      <c r="H63" s="142">
        <v>6</v>
      </c>
      <c r="I63" s="141">
        <v>0</v>
      </c>
      <c r="J63" s="141">
        <v>0</v>
      </c>
      <c r="K63" s="140">
        <f t="shared" si="4"/>
        <v>0</v>
      </c>
      <c r="L63" s="139">
        <f>ROUND(H63*J63,)</f>
        <v>0</v>
      </c>
    </row>
    <row r="64" spans="1:12" ht="28.8" x14ac:dyDescent="0.3">
      <c r="A64" s="147" t="s">
        <v>286</v>
      </c>
      <c r="B64" s="146" t="s">
        <v>285</v>
      </c>
      <c r="C64" s="145">
        <v>900</v>
      </c>
      <c r="D64" s="145">
        <v>4</v>
      </c>
      <c r="E64" s="145">
        <v>1000</v>
      </c>
      <c r="F64" s="144" t="s">
        <v>271</v>
      </c>
      <c r="G64" s="143" t="s">
        <v>284</v>
      </c>
      <c r="H64" s="142">
        <v>4</v>
      </c>
      <c r="I64" s="141">
        <v>0</v>
      </c>
      <c r="J64" s="141">
        <v>0</v>
      </c>
      <c r="K64" s="140">
        <f t="shared" si="4"/>
        <v>0</v>
      </c>
      <c r="L64" s="139">
        <f>ROUND(H64*J64,)</f>
        <v>0</v>
      </c>
    </row>
    <row r="65" spans="1:12" ht="43.2" x14ac:dyDescent="0.3">
      <c r="A65" s="147" t="s">
        <v>283</v>
      </c>
      <c r="B65" s="146" t="s">
        <v>282</v>
      </c>
      <c r="C65" s="145">
        <v>600</v>
      </c>
      <c r="D65" s="145">
        <v>84</v>
      </c>
      <c r="E65" s="145">
        <v>500</v>
      </c>
      <c r="F65" s="144"/>
      <c r="G65" s="143" t="s">
        <v>281</v>
      </c>
      <c r="H65" s="142">
        <v>1</v>
      </c>
      <c r="I65" s="141">
        <v>0</v>
      </c>
      <c r="J65" s="141"/>
      <c r="K65" s="140">
        <f t="shared" si="4"/>
        <v>0</v>
      </c>
      <c r="L65" s="139"/>
    </row>
    <row r="66" spans="1:12" ht="57.6" x14ac:dyDescent="0.3">
      <c r="A66" s="156" t="s">
        <v>280</v>
      </c>
      <c r="B66" s="155" t="s">
        <v>275</v>
      </c>
      <c r="C66" s="154"/>
      <c r="D66" s="154"/>
      <c r="E66" s="154"/>
      <c r="F66" s="153"/>
      <c r="G66" s="152" t="s">
        <v>279</v>
      </c>
      <c r="H66" s="151">
        <v>1</v>
      </c>
      <c r="I66" s="150">
        <v>0</v>
      </c>
      <c r="J66" s="150"/>
      <c r="K66" s="149">
        <f t="shared" si="4"/>
        <v>0</v>
      </c>
      <c r="L66" s="148"/>
    </row>
    <row r="67" spans="1:12" ht="43.2" x14ac:dyDescent="0.3">
      <c r="A67" s="156" t="s">
        <v>278</v>
      </c>
      <c r="B67" s="155" t="s">
        <v>275</v>
      </c>
      <c r="C67" s="154"/>
      <c r="D67" s="154"/>
      <c r="E67" s="154"/>
      <c r="F67" s="153"/>
      <c r="G67" s="152" t="s">
        <v>277</v>
      </c>
      <c r="H67" s="151">
        <v>1</v>
      </c>
      <c r="I67" s="150">
        <v>0</v>
      </c>
      <c r="J67" s="150"/>
      <c r="K67" s="149">
        <f t="shared" si="4"/>
        <v>0</v>
      </c>
      <c r="L67" s="148"/>
    </row>
    <row r="68" spans="1:12" ht="43.2" x14ac:dyDescent="0.3">
      <c r="A68" s="156" t="s">
        <v>276</v>
      </c>
      <c r="B68" s="155" t="s">
        <v>275</v>
      </c>
      <c r="C68" s="154"/>
      <c r="D68" s="154"/>
      <c r="E68" s="154"/>
      <c r="F68" s="153"/>
      <c r="G68" s="152" t="s">
        <v>274</v>
      </c>
      <c r="H68" s="151">
        <v>1</v>
      </c>
      <c r="I68" s="150">
        <v>0</v>
      </c>
      <c r="J68" s="150"/>
      <c r="K68" s="149">
        <f t="shared" si="4"/>
        <v>0</v>
      </c>
      <c r="L68" s="148"/>
    </row>
    <row r="69" spans="1:12" ht="28.8" x14ac:dyDescent="0.3">
      <c r="A69" s="147" t="s">
        <v>273</v>
      </c>
      <c r="B69" s="146" t="s">
        <v>272</v>
      </c>
      <c r="C69" s="145">
        <v>600</v>
      </c>
      <c r="D69" s="145">
        <v>1.5</v>
      </c>
      <c r="E69" s="145">
        <v>1000</v>
      </c>
      <c r="F69" s="144" t="s">
        <v>271</v>
      </c>
      <c r="G69" s="143" t="s">
        <v>270</v>
      </c>
      <c r="H69" s="142">
        <v>2</v>
      </c>
      <c r="I69" s="141">
        <v>0</v>
      </c>
      <c r="J69" s="141">
        <v>0</v>
      </c>
      <c r="K69" s="140">
        <f t="shared" si="4"/>
        <v>0</v>
      </c>
      <c r="L69" s="139">
        <f>ROUND(H69*J69,)</f>
        <v>0</v>
      </c>
    </row>
    <row r="70" spans="1:12" ht="28.8" x14ac:dyDescent="0.3">
      <c r="A70" s="147" t="s">
        <v>269</v>
      </c>
      <c r="B70" s="146" t="s">
        <v>268</v>
      </c>
      <c r="C70" s="145"/>
      <c r="D70" s="145"/>
      <c r="E70" s="145"/>
      <c r="F70" s="144"/>
      <c r="G70" s="309" t="s">
        <v>267</v>
      </c>
      <c r="H70" s="142">
        <v>120</v>
      </c>
      <c r="I70" s="141"/>
      <c r="J70" s="141"/>
      <c r="K70" s="140">
        <f t="shared" si="4"/>
        <v>0</v>
      </c>
      <c r="L70" s="139"/>
    </row>
    <row r="71" spans="1:12" ht="43.2" x14ac:dyDescent="0.3">
      <c r="A71" s="147" t="s">
        <v>266</v>
      </c>
      <c r="B71" s="146" t="s">
        <v>265</v>
      </c>
      <c r="C71" s="145">
        <v>3000</v>
      </c>
      <c r="D71" s="145">
        <v>442</v>
      </c>
      <c r="E71" s="145">
        <v>210</v>
      </c>
      <c r="F71" s="144"/>
      <c r="G71" s="143" t="s">
        <v>264</v>
      </c>
      <c r="H71" s="142">
        <v>1</v>
      </c>
      <c r="I71" s="141">
        <v>0</v>
      </c>
      <c r="J71" s="141"/>
      <c r="K71" s="140">
        <f t="shared" si="4"/>
        <v>0</v>
      </c>
      <c r="L71" s="139"/>
    </row>
    <row r="72" spans="1:12" ht="15" thickBot="1" x14ac:dyDescent="0.35">
      <c r="A72" s="147"/>
      <c r="B72" s="146"/>
      <c r="C72" s="145"/>
      <c r="D72" s="145"/>
      <c r="E72" s="145"/>
      <c r="F72" s="144"/>
      <c r="G72" s="143"/>
      <c r="H72" s="142"/>
      <c r="I72" s="141"/>
      <c r="J72" s="141"/>
      <c r="K72" s="140"/>
      <c r="L72" s="139"/>
    </row>
    <row r="73" spans="1:12" s="123" customFormat="1" ht="15" thickBot="1" x14ac:dyDescent="0.35">
      <c r="A73" s="138"/>
      <c r="B73" s="137" t="s">
        <v>263</v>
      </c>
      <c r="C73" s="136"/>
      <c r="D73" s="135"/>
      <c r="E73" s="135"/>
      <c r="F73" s="134"/>
      <c r="G73" s="133"/>
      <c r="H73" s="132"/>
      <c r="I73" s="131"/>
      <c r="J73" s="131"/>
      <c r="K73" s="130">
        <f>SUM(K8:K72)</f>
        <v>0</v>
      </c>
      <c r="L73" s="130">
        <f>SUM(L7:L58)</f>
        <v>0</v>
      </c>
    </row>
    <row r="74" spans="1:12" s="123" customFormat="1" x14ac:dyDescent="0.25">
      <c r="C74" s="129"/>
      <c r="D74" s="124"/>
      <c r="E74" s="124"/>
      <c r="F74" s="128"/>
      <c r="G74" s="127"/>
      <c r="H74" s="126"/>
      <c r="I74" s="125"/>
      <c r="J74" s="125"/>
      <c r="K74" s="124"/>
      <c r="L74" s="124"/>
    </row>
  </sheetData>
  <sheetProtection selectLockedCells="1" selectUnlockedCells="1"/>
  <autoFilter ref="B5:H49" xr:uid="{00000000-0009-0000-0000-000002000000}">
    <filterColumn colId="1" showButton="0"/>
    <filterColumn colId="2" showButton="0"/>
  </autoFilter>
  <mergeCells count="4">
    <mergeCell ref="A1:B1"/>
    <mergeCell ref="A2:I2"/>
    <mergeCell ref="A3:I3"/>
    <mergeCell ref="C5:E5"/>
  </mergeCells>
  <printOptions horizontalCentered="1"/>
  <pageMargins left="0.47244094488188981" right="0.47244094488188981" top="0.47244094488188981" bottom="0.43307086614173229" header="0.31496062992125984" footer="0.31496062992125984"/>
  <pageSetup paperSize="9" scale="90" fitToHeight="5"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1"/>
  <sheetViews>
    <sheetView workbookViewId="0">
      <selection activeCell="B16" sqref="B16"/>
    </sheetView>
  </sheetViews>
  <sheetFormatPr defaultColWidth="9.109375" defaultRowHeight="14.4" x14ac:dyDescent="0.3"/>
  <cols>
    <col min="1" max="1" width="21.6640625" style="242" bestFit="1" customWidth="1"/>
    <col min="2" max="2" width="12" style="242" bestFit="1" customWidth="1"/>
    <col min="3" max="4" width="12.6640625" style="242" customWidth="1"/>
    <col min="5" max="16384" width="9.109375" style="242"/>
  </cols>
  <sheetData>
    <row r="1" spans="1:4" x14ac:dyDescent="0.3">
      <c r="A1" s="366"/>
      <c r="B1" s="366"/>
      <c r="C1" s="366"/>
      <c r="D1" s="366"/>
    </row>
    <row r="2" spans="1:4" ht="66.75" customHeight="1" x14ac:dyDescent="0.3">
      <c r="A2" s="252" t="s">
        <v>531</v>
      </c>
      <c r="B2" s="367" t="s">
        <v>532</v>
      </c>
      <c r="C2" s="367"/>
      <c r="D2" s="367"/>
    </row>
    <row r="3" spans="1:4" x14ac:dyDescent="0.3">
      <c r="A3" s="257"/>
      <c r="B3" s="257"/>
      <c r="C3" s="257"/>
      <c r="D3" s="257"/>
    </row>
    <row r="4" spans="1:4" x14ac:dyDescent="0.3">
      <c r="A4" s="258" t="s">
        <v>533</v>
      </c>
      <c r="B4" s="259">
        <v>45526</v>
      </c>
      <c r="C4" s="258"/>
      <c r="D4" s="259"/>
    </row>
    <row r="5" spans="1:4" x14ac:dyDescent="0.3">
      <c r="A5" s="252"/>
      <c r="B5" s="260"/>
      <c r="C5" s="252"/>
      <c r="D5" s="260"/>
    </row>
    <row r="6" spans="1:4" ht="18" x14ac:dyDescent="0.3">
      <c r="A6" s="368" t="s">
        <v>534</v>
      </c>
      <c r="B6" s="369"/>
      <c r="C6" s="370"/>
      <c r="D6" s="371"/>
    </row>
    <row r="7" spans="1:4" x14ac:dyDescent="0.3">
      <c r="A7" s="261" t="s">
        <v>535</v>
      </c>
      <c r="B7" s="262"/>
      <c r="C7" s="255" t="s">
        <v>536</v>
      </c>
      <c r="D7" s="255" t="s">
        <v>537</v>
      </c>
    </row>
    <row r="8" spans="1:4" ht="27.6" x14ac:dyDescent="0.3">
      <c r="A8" s="253" t="s">
        <v>538</v>
      </c>
      <c r="B8" s="257"/>
      <c r="C8" s="250">
        <f>'Térköves parkoló'!H29+'Közmű bekötés'!H15</f>
        <v>0</v>
      </c>
      <c r="D8" s="250">
        <f>'Térköves parkoló'!I29+'Közmű bekötés'!I15</f>
        <v>0</v>
      </c>
    </row>
    <row r="9" spans="1:4" x14ac:dyDescent="0.3">
      <c r="A9" s="253" t="s">
        <v>539</v>
      </c>
      <c r="B9" s="257"/>
      <c r="C9" s="372">
        <f>ROUND(C8+D8,0)</f>
        <v>0</v>
      </c>
      <c r="D9" s="372"/>
    </row>
    <row r="10" spans="1:4" x14ac:dyDescent="0.3">
      <c r="A10" s="243" t="s">
        <v>540</v>
      </c>
      <c r="B10" s="263">
        <v>0.27</v>
      </c>
      <c r="C10" s="372">
        <f>ROUND(C9*B10,0)</f>
        <v>0</v>
      </c>
      <c r="D10" s="372"/>
    </row>
    <row r="11" spans="1:4" x14ac:dyDescent="0.3">
      <c r="A11" s="247" t="s">
        <v>541</v>
      </c>
      <c r="B11" s="247"/>
      <c r="C11" s="365">
        <f>ROUND(C10+C9,0)</f>
        <v>0</v>
      </c>
      <c r="D11" s="365"/>
    </row>
  </sheetData>
  <mergeCells count="6">
    <mergeCell ref="C11:D11"/>
    <mergeCell ref="A1:D1"/>
    <mergeCell ref="B2:D2"/>
    <mergeCell ref="A6:D6"/>
    <mergeCell ref="C9:D9"/>
    <mergeCell ref="C10:D10"/>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36"/>
  <sheetViews>
    <sheetView topLeftCell="A10" zoomScale="115" zoomScaleNormal="115" workbookViewId="0">
      <selection activeCell="G27" sqref="G27"/>
    </sheetView>
  </sheetViews>
  <sheetFormatPr defaultColWidth="9.109375" defaultRowHeight="14.4" x14ac:dyDescent="0.3"/>
  <cols>
    <col min="1" max="1" width="4.6640625" style="242" customWidth="1"/>
    <col min="2" max="2" width="20.6640625" style="242" customWidth="1"/>
    <col min="3" max="3" width="35.6640625" style="242" customWidth="1"/>
    <col min="4" max="4" width="7.6640625" style="242" customWidth="1"/>
    <col min="5" max="5" width="8.6640625" style="242" customWidth="1"/>
    <col min="6" max="9" width="12.6640625" style="242" customWidth="1"/>
    <col min="10" max="10" width="20.44140625" style="242" customWidth="1"/>
    <col min="11" max="11" width="9.109375" style="242"/>
    <col min="12" max="12" width="19.88671875" style="242" customWidth="1"/>
    <col min="13" max="16384" width="9.109375" style="242"/>
  </cols>
  <sheetData>
    <row r="1" spans="1:12" ht="26.4" x14ac:dyDescent="0.3">
      <c r="A1" s="256" t="s">
        <v>29</v>
      </c>
      <c r="B1" s="256" t="s">
        <v>25</v>
      </c>
      <c r="C1" s="256" t="s">
        <v>530</v>
      </c>
      <c r="D1" s="255" t="s">
        <v>28</v>
      </c>
      <c r="E1" s="255" t="s">
        <v>529</v>
      </c>
      <c r="F1" s="255" t="s">
        <v>34</v>
      </c>
      <c r="G1" s="255" t="s">
        <v>31</v>
      </c>
      <c r="H1" s="255" t="s">
        <v>27</v>
      </c>
      <c r="I1" s="255" t="s">
        <v>41</v>
      </c>
      <c r="J1" s="254" t="s">
        <v>528</v>
      </c>
    </row>
    <row r="2" spans="1:12" ht="26.4" x14ac:dyDescent="0.3">
      <c r="A2" s="253">
        <v>1</v>
      </c>
      <c r="B2" s="252" t="s">
        <v>527</v>
      </c>
      <c r="C2" s="243" t="s">
        <v>526</v>
      </c>
      <c r="D2" s="244">
        <v>1150</v>
      </c>
      <c r="E2" s="243" t="s">
        <v>488</v>
      </c>
      <c r="F2" s="269">
        <v>0</v>
      </c>
      <c r="G2" s="269">
        <v>0</v>
      </c>
      <c r="H2" s="250">
        <f t="shared" ref="H2:H28" si="0">ROUND(F2*D2,0)</f>
        <v>0</v>
      </c>
      <c r="I2" s="250">
        <f t="shared" ref="I2:I28" si="1">ROUND(G2*D2,0)</f>
        <v>0</v>
      </c>
      <c r="J2" s="249" t="s">
        <v>525</v>
      </c>
      <c r="L2" s="248"/>
    </row>
    <row r="3" spans="1:12" ht="26.4" x14ac:dyDescent="0.3">
      <c r="A3" s="253">
        <v>2</v>
      </c>
      <c r="B3" s="252" t="s">
        <v>524</v>
      </c>
      <c r="C3" s="243" t="s">
        <v>523</v>
      </c>
      <c r="D3" s="244">
        <v>1592.4</v>
      </c>
      <c r="E3" s="243" t="s">
        <v>444</v>
      </c>
      <c r="F3" s="251">
        <v>0</v>
      </c>
      <c r="G3" s="251">
        <v>0</v>
      </c>
      <c r="H3" s="250">
        <f t="shared" si="0"/>
        <v>0</v>
      </c>
      <c r="I3" s="250">
        <f t="shared" si="1"/>
        <v>0</v>
      </c>
      <c r="J3" s="249"/>
      <c r="L3" s="248"/>
    </row>
    <row r="4" spans="1:12" ht="26.4" x14ac:dyDescent="0.3">
      <c r="A4" s="253">
        <v>3</v>
      </c>
      <c r="B4" s="252" t="s">
        <v>522</v>
      </c>
      <c r="C4" s="243" t="s">
        <v>521</v>
      </c>
      <c r="D4" s="244">
        <v>552.20000000000005</v>
      </c>
      <c r="E4" s="243" t="s">
        <v>488</v>
      </c>
      <c r="F4" s="251">
        <v>0</v>
      </c>
      <c r="G4" s="251">
        <v>0</v>
      </c>
      <c r="H4" s="250">
        <f t="shared" si="0"/>
        <v>0</v>
      </c>
      <c r="I4" s="250">
        <f t="shared" si="1"/>
        <v>0</v>
      </c>
      <c r="J4" s="249"/>
      <c r="L4" s="248"/>
    </row>
    <row r="5" spans="1:12" ht="26.4" x14ac:dyDescent="0.3">
      <c r="A5" s="253">
        <v>4</v>
      </c>
      <c r="B5" s="252" t="s">
        <v>520</v>
      </c>
      <c r="C5" s="243" t="s">
        <v>519</v>
      </c>
      <c r="D5" s="244">
        <v>1</v>
      </c>
      <c r="E5" s="243" t="s">
        <v>6</v>
      </c>
      <c r="F5" s="251">
        <v>0</v>
      </c>
      <c r="G5" s="251">
        <v>0</v>
      </c>
      <c r="H5" s="250">
        <f t="shared" si="0"/>
        <v>0</v>
      </c>
      <c r="I5" s="250">
        <f t="shared" si="1"/>
        <v>0</v>
      </c>
      <c r="J5" s="249"/>
      <c r="L5" s="248"/>
    </row>
    <row r="6" spans="1:12" ht="26.4" x14ac:dyDescent="0.3">
      <c r="A6" s="253">
        <v>5</v>
      </c>
      <c r="B6" s="252" t="s">
        <v>518</v>
      </c>
      <c r="C6" s="243" t="s">
        <v>517</v>
      </c>
      <c r="D6" s="244">
        <v>12</v>
      </c>
      <c r="E6" s="243" t="s">
        <v>478</v>
      </c>
      <c r="F6" s="251">
        <v>0</v>
      </c>
      <c r="G6" s="251">
        <v>0</v>
      </c>
      <c r="H6" s="250">
        <f t="shared" si="0"/>
        <v>0</v>
      </c>
      <c r="I6" s="250">
        <f t="shared" si="1"/>
        <v>0</v>
      </c>
      <c r="J6" s="249" t="s">
        <v>516</v>
      </c>
      <c r="L6" s="248"/>
    </row>
    <row r="7" spans="1:12" ht="26.4" x14ac:dyDescent="0.3">
      <c r="A7" s="243">
        <v>6</v>
      </c>
      <c r="B7" s="244" t="s">
        <v>515</v>
      </c>
      <c r="C7" s="243" t="s">
        <v>514</v>
      </c>
      <c r="D7" s="244">
        <v>64</v>
      </c>
      <c r="E7" s="243" t="s">
        <v>478</v>
      </c>
      <c r="F7" s="251">
        <v>0</v>
      </c>
      <c r="G7" s="251">
        <v>0</v>
      </c>
      <c r="H7" s="250">
        <f t="shared" si="0"/>
        <v>0</v>
      </c>
      <c r="I7" s="250">
        <f t="shared" si="1"/>
        <v>0</v>
      </c>
      <c r="J7" s="249" t="s">
        <v>513</v>
      </c>
      <c r="L7" s="248"/>
    </row>
    <row r="8" spans="1:12" ht="26.4" x14ac:dyDescent="0.3">
      <c r="A8" s="243">
        <v>7</v>
      </c>
      <c r="B8" s="244" t="s">
        <v>512</v>
      </c>
      <c r="C8" s="243" t="s">
        <v>511</v>
      </c>
      <c r="D8" s="244">
        <v>823</v>
      </c>
      <c r="E8" s="243" t="s">
        <v>444</v>
      </c>
      <c r="F8" s="251">
        <v>0</v>
      </c>
      <c r="G8" s="251">
        <v>0</v>
      </c>
      <c r="H8" s="250">
        <f t="shared" si="0"/>
        <v>0</v>
      </c>
      <c r="I8" s="250">
        <f t="shared" si="1"/>
        <v>0</v>
      </c>
      <c r="J8" s="249"/>
      <c r="L8" s="248"/>
    </row>
    <row r="9" spans="1:12" ht="26.4" x14ac:dyDescent="0.3">
      <c r="A9" s="243">
        <v>8</v>
      </c>
      <c r="B9" s="244" t="s">
        <v>510</v>
      </c>
      <c r="C9" s="243" t="s">
        <v>509</v>
      </c>
      <c r="D9" s="244">
        <v>523.4</v>
      </c>
      <c r="E9" s="243" t="s">
        <v>444</v>
      </c>
      <c r="F9" s="251">
        <v>0</v>
      </c>
      <c r="G9" s="251">
        <v>0</v>
      </c>
      <c r="H9" s="250">
        <f t="shared" si="0"/>
        <v>0</v>
      </c>
      <c r="I9" s="250">
        <f t="shared" si="1"/>
        <v>0</v>
      </c>
      <c r="J9" s="249"/>
      <c r="L9" s="248"/>
    </row>
    <row r="10" spans="1:12" ht="26.4" x14ac:dyDescent="0.3">
      <c r="A10" s="243">
        <v>9</v>
      </c>
      <c r="B10" s="244" t="s">
        <v>508</v>
      </c>
      <c r="C10" s="243" t="s">
        <v>507</v>
      </c>
      <c r="D10" s="244">
        <v>150</v>
      </c>
      <c r="E10" s="243" t="s">
        <v>444</v>
      </c>
      <c r="F10" s="251">
        <v>0</v>
      </c>
      <c r="G10" s="251">
        <v>0</v>
      </c>
      <c r="H10" s="250">
        <f t="shared" si="0"/>
        <v>0</v>
      </c>
      <c r="I10" s="250">
        <f t="shared" si="1"/>
        <v>0</v>
      </c>
      <c r="J10" s="249"/>
      <c r="L10" s="248"/>
    </row>
    <row r="11" spans="1:12" ht="26.4" x14ac:dyDescent="0.3">
      <c r="A11" s="243">
        <v>10</v>
      </c>
      <c r="B11" s="244" t="s">
        <v>506</v>
      </c>
      <c r="C11" s="243" t="s">
        <v>505</v>
      </c>
      <c r="D11" s="244">
        <v>20</v>
      </c>
      <c r="E11" s="243" t="s">
        <v>478</v>
      </c>
      <c r="F11" s="251">
        <v>0</v>
      </c>
      <c r="G11" s="251">
        <v>0</v>
      </c>
      <c r="H11" s="250">
        <f t="shared" si="0"/>
        <v>0</v>
      </c>
      <c r="I11" s="250">
        <f t="shared" si="1"/>
        <v>0</v>
      </c>
      <c r="J11" s="249"/>
      <c r="L11" s="248"/>
    </row>
    <row r="12" spans="1:12" ht="26.4" x14ac:dyDescent="0.3">
      <c r="A12" s="243">
        <v>11</v>
      </c>
      <c r="B12" s="244" t="s">
        <v>504</v>
      </c>
      <c r="C12" s="243" t="s">
        <v>503</v>
      </c>
      <c r="D12" s="244">
        <v>350</v>
      </c>
      <c r="E12" s="243" t="s">
        <v>444</v>
      </c>
      <c r="F12" s="251">
        <v>0</v>
      </c>
      <c r="G12" s="251">
        <v>0</v>
      </c>
      <c r="H12" s="250">
        <f t="shared" si="0"/>
        <v>0</v>
      </c>
      <c r="I12" s="250">
        <f t="shared" si="1"/>
        <v>0</v>
      </c>
      <c r="J12" s="249"/>
      <c r="L12" s="248"/>
    </row>
    <row r="13" spans="1:12" ht="26.4" x14ac:dyDescent="0.3">
      <c r="A13" s="243">
        <v>12</v>
      </c>
      <c r="B13" s="244" t="s">
        <v>502</v>
      </c>
      <c r="C13" s="243" t="s">
        <v>501</v>
      </c>
      <c r="D13" s="244">
        <v>325</v>
      </c>
      <c r="E13" s="243" t="s">
        <v>20</v>
      </c>
      <c r="F13" s="251">
        <v>0</v>
      </c>
      <c r="G13" s="251">
        <v>0</v>
      </c>
      <c r="H13" s="250">
        <f t="shared" si="0"/>
        <v>0</v>
      </c>
      <c r="I13" s="250">
        <f t="shared" si="1"/>
        <v>0</v>
      </c>
      <c r="J13" s="249"/>
      <c r="L13" s="248"/>
    </row>
    <row r="14" spans="1:12" ht="26.4" x14ac:dyDescent="0.3">
      <c r="A14" s="243">
        <v>13</v>
      </c>
      <c r="B14" s="244" t="s">
        <v>500</v>
      </c>
      <c r="C14" s="243" t="s">
        <v>499</v>
      </c>
      <c r="D14" s="244">
        <v>13.2</v>
      </c>
      <c r="E14" s="243" t="s">
        <v>20</v>
      </c>
      <c r="F14" s="251">
        <v>0</v>
      </c>
      <c r="G14" s="251">
        <v>0</v>
      </c>
      <c r="H14" s="250">
        <f t="shared" si="0"/>
        <v>0</v>
      </c>
      <c r="I14" s="250">
        <f t="shared" si="1"/>
        <v>0</v>
      </c>
      <c r="J14" s="249"/>
      <c r="L14" s="248"/>
    </row>
    <row r="15" spans="1:12" ht="26.4" x14ac:dyDescent="0.3">
      <c r="A15" s="243">
        <v>14</v>
      </c>
      <c r="B15" s="244" t="s">
        <v>500</v>
      </c>
      <c r="C15" s="243" t="s">
        <v>499</v>
      </c>
      <c r="D15" s="244">
        <v>151</v>
      </c>
      <c r="E15" s="243" t="s">
        <v>20</v>
      </c>
      <c r="F15" s="251">
        <v>0</v>
      </c>
      <c r="G15" s="251">
        <v>0</v>
      </c>
      <c r="H15" s="250">
        <f t="shared" si="0"/>
        <v>0</v>
      </c>
      <c r="I15" s="250">
        <f t="shared" si="1"/>
        <v>0</v>
      </c>
      <c r="J15" s="249"/>
      <c r="L15" s="248"/>
    </row>
    <row r="16" spans="1:12" ht="26.4" x14ac:dyDescent="0.3">
      <c r="A16" s="243">
        <v>15</v>
      </c>
      <c r="B16" s="244" t="s">
        <v>498</v>
      </c>
      <c r="C16" s="243" t="s">
        <v>497</v>
      </c>
      <c r="D16" s="244">
        <v>362</v>
      </c>
      <c r="E16" s="243" t="s">
        <v>444</v>
      </c>
      <c r="F16" s="251">
        <v>0</v>
      </c>
      <c r="G16" s="251">
        <v>0</v>
      </c>
      <c r="H16" s="250">
        <f t="shared" si="0"/>
        <v>0</v>
      </c>
      <c r="I16" s="250">
        <f t="shared" si="1"/>
        <v>0</v>
      </c>
      <c r="J16" s="249" t="s">
        <v>496</v>
      </c>
      <c r="L16" s="248"/>
    </row>
    <row r="17" spans="1:12" ht="26.4" x14ac:dyDescent="0.3">
      <c r="A17" s="243">
        <v>16</v>
      </c>
      <c r="B17" s="244" t="s">
        <v>495</v>
      </c>
      <c r="C17" s="243" t="s">
        <v>676</v>
      </c>
      <c r="D17" s="244">
        <v>1800</v>
      </c>
      <c r="E17" s="243" t="s">
        <v>488</v>
      </c>
      <c r="F17" s="251">
        <v>0</v>
      </c>
      <c r="G17" s="251">
        <v>0</v>
      </c>
      <c r="H17" s="250">
        <f t="shared" si="0"/>
        <v>0</v>
      </c>
      <c r="I17" s="250">
        <f t="shared" si="1"/>
        <v>0</v>
      </c>
      <c r="J17" s="249"/>
      <c r="L17" s="265"/>
    </row>
    <row r="18" spans="1:12" ht="26.4" x14ac:dyDescent="0.3">
      <c r="A18" s="243">
        <v>17</v>
      </c>
      <c r="B18" s="244" t="s">
        <v>494</v>
      </c>
      <c r="C18" s="243" t="s">
        <v>493</v>
      </c>
      <c r="D18" s="244">
        <v>53</v>
      </c>
      <c r="E18" s="243" t="s">
        <v>444</v>
      </c>
      <c r="F18" s="251">
        <v>0</v>
      </c>
      <c r="G18" s="251">
        <v>0</v>
      </c>
      <c r="H18" s="250">
        <f t="shared" si="0"/>
        <v>0</v>
      </c>
      <c r="I18" s="250">
        <f t="shared" si="1"/>
        <v>0</v>
      </c>
      <c r="J18" s="249"/>
      <c r="L18" s="248"/>
    </row>
    <row r="19" spans="1:12" ht="26.4" x14ac:dyDescent="0.3">
      <c r="A19" s="243">
        <v>18</v>
      </c>
      <c r="B19" s="244" t="s">
        <v>492</v>
      </c>
      <c r="C19" s="243" t="s">
        <v>491</v>
      </c>
      <c r="D19" s="244">
        <v>15</v>
      </c>
      <c r="E19" s="243" t="s">
        <v>488</v>
      </c>
      <c r="F19" s="251">
        <v>0</v>
      </c>
      <c r="G19" s="251">
        <v>0</v>
      </c>
      <c r="H19" s="250">
        <f t="shared" si="0"/>
        <v>0</v>
      </c>
      <c r="I19" s="250">
        <f t="shared" si="1"/>
        <v>0</v>
      </c>
      <c r="J19" s="249"/>
      <c r="L19" s="248"/>
    </row>
    <row r="20" spans="1:12" ht="26.4" x14ac:dyDescent="0.3">
      <c r="A20" s="243">
        <v>19</v>
      </c>
      <c r="B20" s="244" t="s">
        <v>490</v>
      </c>
      <c r="C20" s="243" t="s">
        <v>489</v>
      </c>
      <c r="D20" s="244">
        <v>27</v>
      </c>
      <c r="E20" s="243" t="s">
        <v>488</v>
      </c>
      <c r="F20" s="251">
        <v>0</v>
      </c>
      <c r="G20" s="251">
        <v>0</v>
      </c>
      <c r="H20" s="250">
        <f t="shared" si="0"/>
        <v>0</v>
      </c>
      <c r="I20" s="250">
        <f t="shared" si="1"/>
        <v>0</v>
      </c>
      <c r="J20" s="249"/>
      <c r="L20" s="248"/>
    </row>
    <row r="21" spans="1:12" ht="26.4" x14ac:dyDescent="0.3">
      <c r="A21" s="243">
        <v>20</v>
      </c>
      <c r="B21" s="244" t="s">
        <v>487</v>
      </c>
      <c r="C21" s="243" t="s">
        <v>486</v>
      </c>
      <c r="D21" s="244">
        <v>4</v>
      </c>
      <c r="E21" s="243" t="s">
        <v>6</v>
      </c>
      <c r="F21" s="251">
        <v>0</v>
      </c>
      <c r="G21" s="251">
        <v>0</v>
      </c>
      <c r="H21" s="250">
        <f t="shared" si="0"/>
        <v>0</v>
      </c>
      <c r="I21" s="250">
        <f t="shared" si="1"/>
        <v>0</v>
      </c>
      <c r="J21" s="249"/>
      <c r="L21" s="248"/>
    </row>
    <row r="22" spans="1:12" ht="26.4" x14ac:dyDescent="0.3">
      <c r="A22" s="243">
        <v>21</v>
      </c>
      <c r="B22" s="244" t="s">
        <v>485</v>
      </c>
      <c r="C22" s="243" t="s">
        <v>484</v>
      </c>
      <c r="D22" s="244">
        <v>4</v>
      </c>
      <c r="E22" s="243" t="s">
        <v>6</v>
      </c>
      <c r="F22" s="251">
        <v>0</v>
      </c>
      <c r="G22" s="251">
        <v>0</v>
      </c>
      <c r="H22" s="250">
        <f t="shared" si="0"/>
        <v>0</v>
      </c>
      <c r="I22" s="250">
        <f t="shared" si="1"/>
        <v>0</v>
      </c>
      <c r="J22" s="249"/>
      <c r="L22" s="248"/>
    </row>
    <row r="23" spans="1:12" ht="26.4" x14ac:dyDescent="0.3">
      <c r="A23" s="243">
        <v>22</v>
      </c>
      <c r="B23" s="244" t="s">
        <v>483</v>
      </c>
      <c r="C23" s="243" t="s">
        <v>482</v>
      </c>
      <c r="D23" s="244">
        <v>18</v>
      </c>
      <c r="E23" s="243" t="s">
        <v>478</v>
      </c>
      <c r="F23" s="251">
        <v>0</v>
      </c>
      <c r="G23" s="251">
        <v>0</v>
      </c>
      <c r="H23" s="250">
        <f t="shared" si="0"/>
        <v>0</v>
      </c>
      <c r="I23" s="250">
        <f t="shared" si="1"/>
        <v>0</v>
      </c>
      <c r="J23" s="249" t="s">
        <v>481</v>
      </c>
      <c r="L23" s="248"/>
    </row>
    <row r="24" spans="1:12" ht="26.4" x14ac:dyDescent="0.3">
      <c r="A24" s="243">
        <v>23</v>
      </c>
      <c r="B24" s="244" t="s">
        <v>480</v>
      </c>
      <c r="C24" s="243" t="s">
        <v>479</v>
      </c>
      <c r="D24" s="244">
        <v>16</v>
      </c>
      <c r="E24" s="243" t="s">
        <v>478</v>
      </c>
      <c r="F24" s="251">
        <v>0</v>
      </c>
      <c r="G24" s="251">
        <v>0</v>
      </c>
      <c r="H24" s="250">
        <f t="shared" si="0"/>
        <v>0</v>
      </c>
      <c r="I24" s="250">
        <f t="shared" si="1"/>
        <v>0</v>
      </c>
      <c r="J24" s="249" t="s">
        <v>477</v>
      </c>
      <c r="L24" s="248"/>
    </row>
    <row r="25" spans="1:12" ht="26.4" x14ac:dyDescent="0.3">
      <c r="A25" s="243">
        <v>24</v>
      </c>
      <c r="B25" s="244" t="s">
        <v>476</v>
      </c>
      <c r="C25" s="243" t="s">
        <v>475</v>
      </c>
      <c r="D25" s="244">
        <v>2</v>
      </c>
      <c r="E25" s="243" t="s">
        <v>6</v>
      </c>
      <c r="F25" s="251">
        <v>0</v>
      </c>
      <c r="G25" s="251">
        <v>0</v>
      </c>
      <c r="H25" s="250">
        <f t="shared" si="0"/>
        <v>0</v>
      </c>
      <c r="I25" s="250">
        <f t="shared" si="1"/>
        <v>0</v>
      </c>
      <c r="J25" s="249"/>
      <c r="L25" s="248"/>
    </row>
    <row r="26" spans="1:12" x14ac:dyDescent="0.3">
      <c r="A26" s="243">
        <v>25</v>
      </c>
      <c r="B26" s="244" t="s">
        <v>474</v>
      </c>
      <c r="C26" s="268" t="s">
        <v>473</v>
      </c>
      <c r="D26" s="244">
        <v>1</v>
      </c>
      <c r="E26" s="243" t="s">
        <v>6</v>
      </c>
      <c r="F26" s="251">
        <v>0</v>
      </c>
      <c r="G26" s="251">
        <v>0</v>
      </c>
      <c r="H26" s="250">
        <f t="shared" si="0"/>
        <v>0</v>
      </c>
      <c r="I26" s="250">
        <f t="shared" si="1"/>
        <v>0</v>
      </c>
      <c r="J26" s="249"/>
      <c r="L26" s="248"/>
    </row>
    <row r="27" spans="1:12" ht="26.4" x14ac:dyDescent="0.3">
      <c r="A27" s="243">
        <v>26</v>
      </c>
      <c r="B27" s="244" t="s">
        <v>472</v>
      </c>
      <c r="C27" s="243" t="s">
        <v>471</v>
      </c>
      <c r="D27" s="244">
        <v>6</v>
      </c>
      <c r="E27" s="243" t="s">
        <v>178</v>
      </c>
      <c r="F27" s="251">
        <v>0</v>
      </c>
      <c r="G27" s="251">
        <v>0</v>
      </c>
      <c r="H27" s="250">
        <f t="shared" si="0"/>
        <v>0</v>
      </c>
      <c r="I27" s="250">
        <f t="shared" si="1"/>
        <v>0</v>
      </c>
      <c r="J27" s="249"/>
      <c r="L27" s="248"/>
    </row>
    <row r="28" spans="1:12" ht="26.4" x14ac:dyDescent="0.3">
      <c r="A28" s="243">
        <v>27</v>
      </c>
      <c r="B28" s="244" t="s">
        <v>470</v>
      </c>
      <c r="C28" s="243" t="s">
        <v>469</v>
      </c>
      <c r="D28" s="244">
        <v>75</v>
      </c>
      <c r="E28" s="243" t="s">
        <v>444</v>
      </c>
      <c r="F28" s="251">
        <v>0</v>
      </c>
      <c r="G28" s="251">
        <v>0</v>
      </c>
      <c r="H28" s="250">
        <f t="shared" si="0"/>
        <v>0</v>
      </c>
      <c r="I28" s="250">
        <f t="shared" si="1"/>
        <v>0</v>
      </c>
      <c r="J28" s="266"/>
      <c r="L28" s="248"/>
    </row>
    <row r="29" spans="1:12" ht="15.6" x14ac:dyDescent="0.3">
      <c r="C29" s="247" t="s">
        <v>443</v>
      </c>
      <c r="D29" s="247"/>
      <c r="E29" s="247"/>
      <c r="F29" s="247"/>
      <c r="G29" s="247"/>
      <c r="H29" s="246">
        <f>SUM(H2:H28)</f>
        <v>0</v>
      </c>
      <c r="I29" s="246">
        <f>SUM(I2:I28)</f>
        <v>0</v>
      </c>
      <c r="J29" s="245"/>
      <c r="L29" s="339"/>
    </row>
    <row r="30" spans="1:12" x14ac:dyDescent="0.3">
      <c r="H30" s="245"/>
      <c r="I30" s="245"/>
    </row>
    <row r="32" spans="1:12" x14ac:dyDescent="0.3">
      <c r="B32" s="244"/>
    </row>
    <row r="33" spans="3:5" x14ac:dyDescent="0.3">
      <c r="C33" s="243"/>
      <c r="D33" s="244"/>
      <c r="E33" s="243"/>
    </row>
    <row r="34" spans="3:5" x14ac:dyDescent="0.3">
      <c r="C34" s="243"/>
      <c r="D34" s="244"/>
      <c r="E34" s="243"/>
    </row>
    <row r="35" spans="3:5" x14ac:dyDescent="0.3">
      <c r="C35" s="243"/>
      <c r="D35" s="244"/>
      <c r="E35" s="243"/>
    </row>
    <row r="36" spans="3:5" x14ac:dyDescent="0.3">
      <c r="C36" s="243"/>
      <c r="D36" s="244"/>
      <c r="E36" s="243"/>
    </row>
  </sheetData>
  <pageMargins left="0.7" right="0.7" top="0.75" bottom="0.75" header="0.3" footer="0.3"/>
  <pageSetup paperSize="9" scale="8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22"/>
  <sheetViews>
    <sheetView zoomScaleNormal="100" workbookViewId="0">
      <selection activeCell="G22" sqref="G22"/>
    </sheetView>
  </sheetViews>
  <sheetFormatPr defaultColWidth="9.109375" defaultRowHeight="14.4" x14ac:dyDescent="0.3"/>
  <cols>
    <col min="1" max="1" width="4.6640625" style="242" customWidth="1"/>
    <col min="2" max="2" width="20.6640625" style="242" customWidth="1"/>
    <col min="3" max="3" width="35.6640625" style="242" customWidth="1"/>
    <col min="4" max="4" width="7.6640625" style="242" customWidth="1"/>
    <col min="5" max="5" width="8.6640625" style="242" customWidth="1"/>
    <col min="6" max="9" width="12.6640625" style="242" customWidth="1"/>
    <col min="10" max="10" width="20.44140625" style="242" customWidth="1"/>
    <col min="11" max="11" width="9.109375" style="242"/>
    <col min="12" max="12" width="19.88671875" style="242" customWidth="1"/>
    <col min="13" max="16384" width="9.109375" style="242"/>
  </cols>
  <sheetData>
    <row r="1" spans="1:12" ht="26.4" x14ac:dyDescent="0.3">
      <c r="A1" s="256" t="s">
        <v>29</v>
      </c>
      <c r="B1" s="256" t="s">
        <v>25</v>
      </c>
      <c r="C1" s="256" t="s">
        <v>530</v>
      </c>
      <c r="D1" s="255" t="s">
        <v>28</v>
      </c>
      <c r="E1" s="255" t="s">
        <v>529</v>
      </c>
      <c r="F1" s="255" t="s">
        <v>34</v>
      </c>
      <c r="G1" s="255" t="s">
        <v>31</v>
      </c>
      <c r="H1" s="255" t="s">
        <v>27</v>
      </c>
      <c r="I1" s="255" t="s">
        <v>41</v>
      </c>
      <c r="J1" s="254" t="s">
        <v>528</v>
      </c>
    </row>
    <row r="2" spans="1:12" ht="26.4" x14ac:dyDescent="0.3">
      <c r="A2" s="243">
        <v>1</v>
      </c>
      <c r="B2" s="244" t="s">
        <v>468</v>
      </c>
      <c r="C2" s="243" t="s">
        <v>467</v>
      </c>
      <c r="D2" s="244">
        <v>188</v>
      </c>
      <c r="E2" s="243" t="s">
        <v>20</v>
      </c>
      <c r="F2" s="251">
        <v>0</v>
      </c>
      <c r="G2" s="251">
        <v>0</v>
      </c>
      <c r="H2" s="250">
        <f t="shared" ref="H2:H14" si="0">ROUND(F2*D2,0)</f>
        <v>0</v>
      </c>
      <c r="I2" s="250">
        <f t="shared" ref="I2:I13" si="1">ROUND(G2*D2,0)</f>
        <v>0</v>
      </c>
      <c r="J2" s="249"/>
      <c r="L2" s="248"/>
    </row>
    <row r="3" spans="1:12" ht="26.4" x14ac:dyDescent="0.3">
      <c r="A3" s="243">
        <v>2</v>
      </c>
      <c r="B3" s="244" t="s">
        <v>466</v>
      </c>
      <c r="C3" s="243" t="s">
        <v>465</v>
      </c>
      <c r="D3" s="244">
        <v>146</v>
      </c>
      <c r="E3" s="243" t="s">
        <v>20</v>
      </c>
      <c r="F3" s="251">
        <v>0</v>
      </c>
      <c r="G3" s="251">
        <v>0</v>
      </c>
      <c r="H3" s="250">
        <f t="shared" si="0"/>
        <v>0</v>
      </c>
      <c r="I3" s="250">
        <f t="shared" si="1"/>
        <v>0</v>
      </c>
      <c r="J3" s="249"/>
      <c r="L3" s="248"/>
    </row>
    <row r="4" spans="1:12" ht="39.6" x14ac:dyDescent="0.3">
      <c r="A4" s="243">
        <v>3</v>
      </c>
      <c r="B4" s="244" t="s">
        <v>464</v>
      </c>
      <c r="C4" s="243" t="s">
        <v>463</v>
      </c>
      <c r="D4" s="244">
        <v>12</v>
      </c>
      <c r="E4" s="243" t="s">
        <v>6</v>
      </c>
      <c r="F4" s="251">
        <v>0</v>
      </c>
      <c r="G4" s="251">
        <v>0</v>
      </c>
      <c r="H4" s="250">
        <f t="shared" si="0"/>
        <v>0</v>
      </c>
      <c r="I4" s="250">
        <f t="shared" si="1"/>
        <v>0</v>
      </c>
      <c r="J4" s="249"/>
      <c r="L4" s="248"/>
    </row>
    <row r="5" spans="1:12" ht="26.4" x14ac:dyDescent="0.3">
      <c r="A5" s="243">
        <v>4</v>
      </c>
      <c r="B5" s="244" t="s">
        <v>462</v>
      </c>
      <c r="C5" s="243" t="s">
        <v>461</v>
      </c>
      <c r="D5" s="244">
        <v>42</v>
      </c>
      <c r="E5" s="243" t="s">
        <v>6</v>
      </c>
      <c r="F5" s="251">
        <v>0</v>
      </c>
      <c r="G5" s="251">
        <v>0</v>
      </c>
      <c r="H5" s="250">
        <f t="shared" si="0"/>
        <v>0</v>
      </c>
      <c r="I5" s="250">
        <f t="shared" si="1"/>
        <v>0</v>
      </c>
      <c r="J5" s="249"/>
      <c r="L5" s="248"/>
    </row>
    <row r="6" spans="1:12" ht="39.6" x14ac:dyDescent="0.3">
      <c r="A6" s="243">
        <v>5</v>
      </c>
      <c r="B6" s="244" t="s">
        <v>460</v>
      </c>
      <c r="C6" s="243" t="s">
        <v>459</v>
      </c>
      <c r="D6" s="244">
        <v>162</v>
      </c>
      <c r="E6" s="243" t="s">
        <v>20</v>
      </c>
      <c r="F6" s="251">
        <v>0</v>
      </c>
      <c r="G6" s="251">
        <v>0</v>
      </c>
      <c r="H6" s="250">
        <f t="shared" si="0"/>
        <v>0</v>
      </c>
      <c r="I6" s="250">
        <f t="shared" si="1"/>
        <v>0</v>
      </c>
      <c r="J6" s="249"/>
      <c r="L6" s="248"/>
    </row>
    <row r="7" spans="1:12" ht="26.4" x14ac:dyDescent="0.3">
      <c r="A7" s="243">
        <v>6</v>
      </c>
      <c r="B7" s="244" t="s">
        <v>458</v>
      </c>
      <c r="C7" s="243" t="s">
        <v>457</v>
      </c>
      <c r="D7" s="244">
        <v>42</v>
      </c>
      <c r="E7" s="243" t="s">
        <v>6</v>
      </c>
      <c r="F7" s="251">
        <v>0</v>
      </c>
      <c r="G7" s="251">
        <v>0</v>
      </c>
      <c r="H7" s="250">
        <f t="shared" si="0"/>
        <v>0</v>
      </c>
      <c r="I7" s="250">
        <f t="shared" si="1"/>
        <v>0</v>
      </c>
      <c r="J7" s="249"/>
      <c r="L7" s="248"/>
    </row>
    <row r="8" spans="1:12" ht="26.4" x14ac:dyDescent="0.3">
      <c r="A8" s="243">
        <v>7</v>
      </c>
      <c r="B8" s="244" t="s">
        <v>456</v>
      </c>
      <c r="C8" s="243" t="s">
        <v>455</v>
      </c>
      <c r="D8" s="244">
        <v>28</v>
      </c>
      <c r="E8" s="243" t="s">
        <v>6</v>
      </c>
      <c r="F8" s="251">
        <v>0</v>
      </c>
      <c r="G8" s="251">
        <v>0</v>
      </c>
      <c r="H8" s="250">
        <f t="shared" si="0"/>
        <v>0</v>
      </c>
      <c r="I8" s="250">
        <f t="shared" si="1"/>
        <v>0</v>
      </c>
      <c r="J8" s="249"/>
      <c r="L8" s="248"/>
    </row>
    <row r="9" spans="1:12" ht="26.4" x14ac:dyDescent="0.3">
      <c r="A9" s="243">
        <v>8</v>
      </c>
      <c r="B9" s="244" t="s">
        <v>454</v>
      </c>
      <c r="C9" s="243" t="s">
        <v>452</v>
      </c>
      <c r="D9" s="244">
        <v>12</v>
      </c>
      <c r="E9" s="243" t="s">
        <v>6</v>
      </c>
      <c r="F9" s="251">
        <v>0</v>
      </c>
      <c r="G9" s="251">
        <v>0</v>
      </c>
      <c r="H9" s="250">
        <f t="shared" si="0"/>
        <v>0</v>
      </c>
      <c r="I9" s="250">
        <f t="shared" si="1"/>
        <v>0</v>
      </c>
      <c r="J9" s="249"/>
      <c r="L9" s="248"/>
    </row>
    <row r="10" spans="1:12" ht="26.4" x14ac:dyDescent="0.3">
      <c r="A10" s="243">
        <v>9</v>
      </c>
      <c r="B10" s="244" t="s">
        <v>453</v>
      </c>
      <c r="C10" s="243" t="s">
        <v>452</v>
      </c>
      <c r="D10" s="244">
        <v>8</v>
      </c>
      <c r="E10" s="243" t="s">
        <v>6</v>
      </c>
      <c r="F10" s="251">
        <v>0</v>
      </c>
      <c r="G10" s="251">
        <v>0</v>
      </c>
      <c r="H10" s="250">
        <f t="shared" si="0"/>
        <v>0</v>
      </c>
      <c r="I10" s="250">
        <f t="shared" si="1"/>
        <v>0</v>
      </c>
      <c r="J10" s="249"/>
      <c r="L10" s="248"/>
    </row>
    <row r="11" spans="1:12" ht="26.4" x14ac:dyDescent="0.3">
      <c r="A11" s="243">
        <v>10</v>
      </c>
      <c r="B11" s="244" t="s">
        <v>451</v>
      </c>
      <c r="C11" s="243" t="s">
        <v>450</v>
      </c>
      <c r="D11" s="244">
        <v>30</v>
      </c>
      <c r="E11" s="243" t="s">
        <v>6</v>
      </c>
      <c r="F11" s="251">
        <v>0</v>
      </c>
      <c r="G11" s="251">
        <v>0</v>
      </c>
      <c r="H11" s="250">
        <f t="shared" si="0"/>
        <v>0</v>
      </c>
      <c r="I11" s="250">
        <f t="shared" si="1"/>
        <v>0</v>
      </c>
      <c r="J11" s="249"/>
      <c r="L11" s="248"/>
    </row>
    <row r="12" spans="1:12" ht="26.4" x14ac:dyDescent="0.3">
      <c r="A12" s="243">
        <v>11</v>
      </c>
      <c r="B12" s="244" t="s">
        <v>449</v>
      </c>
      <c r="C12" s="243" t="s">
        <v>448</v>
      </c>
      <c r="D12" s="244">
        <v>320</v>
      </c>
      <c r="E12" s="243" t="s">
        <v>444</v>
      </c>
      <c r="F12" s="251">
        <v>0</v>
      </c>
      <c r="G12" s="251">
        <v>0</v>
      </c>
      <c r="H12" s="250">
        <f t="shared" si="0"/>
        <v>0</v>
      </c>
      <c r="I12" s="250">
        <f t="shared" si="1"/>
        <v>0</v>
      </c>
      <c r="J12" s="249"/>
      <c r="L12" s="248"/>
    </row>
    <row r="13" spans="1:12" ht="26.4" x14ac:dyDescent="0.3">
      <c r="A13" s="243">
        <v>12</v>
      </c>
      <c r="B13" s="244" t="s">
        <v>447</v>
      </c>
      <c r="C13" s="243" t="s">
        <v>677</v>
      </c>
      <c r="D13" s="244">
        <v>430</v>
      </c>
      <c r="E13" s="243" t="s">
        <v>444</v>
      </c>
      <c r="F13" s="251">
        <v>0</v>
      </c>
      <c r="G13" s="251">
        <v>0</v>
      </c>
      <c r="H13" s="250">
        <f t="shared" si="0"/>
        <v>0</v>
      </c>
      <c r="I13" s="250">
        <f t="shared" si="1"/>
        <v>0</v>
      </c>
      <c r="J13" s="249"/>
      <c r="L13" s="248"/>
    </row>
    <row r="14" spans="1:12" ht="26.4" x14ac:dyDescent="0.3">
      <c r="A14" s="243">
        <v>13</v>
      </c>
      <c r="B14" s="244" t="s">
        <v>446</v>
      </c>
      <c r="C14" s="243" t="s">
        <v>445</v>
      </c>
      <c r="D14" s="244">
        <v>430</v>
      </c>
      <c r="E14" s="243" t="s">
        <v>444</v>
      </c>
      <c r="F14" s="251">
        <v>0</v>
      </c>
      <c r="G14" s="251">
        <v>0</v>
      </c>
      <c r="H14" s="250">
        <f t="shared" si="0"/>
        <v>0</v>
      </c>
      <c r="I14" s="250">
        <f>ROUND(G14*D14,0)</f>
        <v>0</v>
      </c>
      <c r="J14" s="266"/>
      <c r="L14" s="248"/>
    </row>
    <row r="15" spans="1:12" ht="15.6" x14ac:dyDescent="0.3">
      <c r="C15" s="247" t="s">
        <v>443</v>
      </c>
      <c r="D15" s="247"/>
      <c r="E15" s="247"/>
      <c r="F15" s="247"/>
      <c r="G15" s="247"/>
      <c r="H15" s="246">
        <f>SUM(H2:H14)</f>
        <v>0</v>
      </c>
      <c r="I15" s="246">
        <f>SUM(I2:I14)</f>
        <v>0</v>
      </c>
      <c r="J15" s="245"/>
      <c r="K15" s="339"/>
    </row>
    <row r="16" spans="1:12" x14ac:dyDescent="0.3">
      <c r="H16" s="245"/>
      <c r="I16" s="245"/>
    </row>
    <row r="18" spans="2:5" x14ac:dyDescent="0.3">
      <c r="B18" s="244"/>
    </row>
    <row r="19" spans="2:5" x14ac:dyDescent="0.3">
      <c r="C19" s="243"/>
      <c r="D19" s="244"/>
      <c r="E19" s="243"/>
    </row>
    <row r="20" spans="2:5" x14ac:dyDescent="0.3">
      <c r="C20" s="243"/>
      <c r="D20" s="244"/>
      <c r="E20" s="243"/>
    </row>
    <row r="21" spans="2:5" x14ac:dyDescent="0.3">
      <c r="C21" s="243"/>
      <c r="D21" s="244"/>
      <c r="E21" s="243"/>
    </row>
    <row r="22" spans="2:5" x14ac:dyDescent="0.3">
      <c r="C22" s="243"/>
      <c r="D22" s="244"/>
      <c r="E22" s="243"/>
    </row>
  </sheetData>
  <pageMargins left="0.7" right="0.7" top="0.75" bottom="0.75" header="0.3" footer="0.3"/>
  <pageSetup paperSize="9" scale="8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D31"/>
  <sheetViews>
    <sheetView topLeftCell="A13" workbookViewId="0">
      <selection activeCell="B30" sqref="B30:D30"/>
    </sheetView>
  </sheetViews>
  <sheetFormatPr defaultColWidth="9.109375" defaultRowHeight="17.399999999999999" x14ac:dyDescent="0.45"/>
  <cols>
    <col min="1" max="1" width="9.109375" style="90"/>
    <col min="2" max="2" width="44.33203125" style="90" bestFit="1" customWidth="1"/>
    <col min="3" max="3" width="16.88671875" style="90" bestFit="1" customWidth="1"/>
    <col min="4" max="4" width="18.6640625" style="90" bestFit="1" customWidth="1"/>
    <col min="5" max="5" width="9.109375" style="90"/>
    <col min="6" max="7" width="14" style="90" bestFit="1" customWidth="1"/>
    <col min="8" max="16384" width="9.109375" style="90"/>
  </cols>
  <sheetData>
    <row r="2" spans="2:4" x14ac:dyDescent="0.45">
      <c r="B2" s="34" t="s">
        <v>242</v>
      </c>
      <c r="C2" s="34"/>
      <c r="D2" s="34"/>
    </row>
    <row r="3" spans="2:4" x14ac:dyDescent="0.45">
      <c r="B3" s="71" t="s">
        <v>247</v>
      </c>
      <c r="C3" s="72">
        <v>17003488</v>
      </c>
      <c r="D3" s="73">
        <v>18554199</v>
      </c>
    </row>
    <row r="4" spans="2:4" x14ac:dyDescent="0.45">
      <c r="B4" s="74"/>
      <c r="C4" s="70"/>
      <c r="D4" s="75"/>
    </row>
    <row r="5" spans="2:4" x14ac:dyDescent="0.45">
      <c r="B5" s="74" t="s">
        <v>240</v>
      </c>
      <c r="C5" s="70"/>
      <c r="D5" s="76">
        <v>35557687</v>
      </c>
    </row>
    <row r="6" spans="2:4" x14ac:dyDescent="0.45">
      <c r="B6" s="74" t="s">
        <v>241</v>
      </c>
      <c r="C6" s="70"/>
      <c r="D6" s="77">
        <v>9600575.4900000002</v>
      </c>
    </row>
    <row r="7" spans="2:4" x14ac:dyDescent="0.45">
      <c r="B7" s="78" t="s">
        <v>243</v>
      </c>
      <c r="C7" s="79"/>
      <c r="D7" s="80">
        <v>45158262.490000002</v>
      </c>
    </row>
    <row r="8" spans="2:4" x14ac:dyDescent="0.45">
      <c r="B8" s="70"/>
      <c r="C8" s="70"/>
      <c r="D8" s="70"/>
    </row>
    <row r="9" spans="2:4" x14ac:dyDescent="0.45">
      <c r="B9" s="70"/>
      <c r="C9" s="70"/>
      <c r="D9" s="70"/>
    </row>
    <row r="10" spans="2:4" x14ac:dyDescent="0.45">
      <c r="B10" s="34" t="s">
        <v>244</v>
      </c>
      <c r="C10" s="70"/>
      <c r="D10" s="70"/>
    </row>
    <row r="11" spans="2:4" x14ac:dyDescent="0.45">
      <c r="B11" s="65" t="s">
        <v>247</v>
      </c>
      <c r="C11" s="81">
        <v>0</v>
      </c>
      <c r="D11" s="82">
        <v>1107000</v>
      </c>
    </row>
    <row r="12" spans="2:4" x14ac:dyDescent="0.45">
      <c r="B12" s="66"/>
      <c r="C12" s="83"/>
      <c r="D12" s="84"/>
    </row>
    <row r="13" spans="2:4" x14ac:dyDescent="0.45">
      <c r="B13" s="85" t="s">
        <v>240</v>
      </c>
      <c r="C13" s="70"/>
      <c r="D13" s="97">
        <v>1107000</v>
      </c>
    </row>
    <row r="14" spans="2:4" x14ac:dyDescent="0.45">
      <c r="B14" s="86" t="s">
        <v>241</v>
      </c>
      <c r="C14" s="83"/>
      <c r="D14" s="87">
        <f>D13*0.27</f>
        <v>298890</v>
      </c>
    </row>
    <row r="15" spans="2:4" x14ac:dyDescent="0.45">
      <c r="B15" s="78" t="s">
        <v>245</v>
      </c>
      <c r="C15" s="79"/>
      <c r="D15" s="67">
        <f>SUM(D13:D14)</f>
        <v>1405890</v>
      </c>
    </row>
    <row r="16" spans="2:4" x14ac:dyDescent="0.45">
      <c r="B16" s="70"/>
      <c r="C16" s="70"/>
      <c r="D16" s="70"/>
    </row>
    <row r="17" spans="2:4" x14ac:dyDescent="0.45">
      <c r="B17" s="70"/>
      <c r="C17" s="70"/>
      <c r="D17" s="70"/>
    </row>
    <row r="18" spans="2:4" x14ac:dyDescent="0.45">
      <c r="B18" s="34" t="s">
        <v>246</v>
      </c>
      <c r="C18" s="70"/>
      <c r="D18" s="70"/>
    </row>
    <row r="19" spans="2:4" x14ac:dyDescent="0.45">
      <c r="B19" s="65" t="s">
        <v>247</v>
      </c>
      <c r="C19" s="72">
        <v>14329829</v>
      </c>
      <c r="D19" s="68">
        <v>7927536</v>
      </c>
    </row>
    <row r="20" spans="2:4" x14ac:dyDescent="0.45">
      <c r="B20" s="66"/>
      <c r="C20" s="70"/>
      <c r="D20" s="75"/>
    </row>
    <row r="21" spans="2:4" x14ac:dyDescent="0.45">
      <c r="B21" s="85" t="s">
        <v>240</v>
      </c>
      <c r="C21" s="100"/>
      <c r="D21" s="99">
        <f>C19+D19</f>
        <v>22257365</v>
      </c>
    </row>
    <row r="22" spans="2:4" x14ac:dyDescent="0.45">
      <c r="B22" s="86" t="s">
        <v>241</v>
      </c>
      <c r="C22" s="70"/>
      <c r="D22" s="88">
        <f>D21*0.27</f>
        <v>6009488.5500000007</v>
      </c>
    </row>
    <row r="23" spans="2:4" x14ac:dyDescent="0.45">
      <c r="B23" s="78"/>
      <c r="C23" s="79"/>
      <c r="D23" s="69">
        <f>SUM(D21:D22)</f>
        <v>28266853.550000001</v>
      </c>
    </row>
    <row r="25" spans="2:4" x14ac:dyDescent="0.45">
      <c r="B25" s="34" t="s">
        <v>240</v>
      </c>
      <c r="D25" s="98">
        <f>D5+D13+D21</f>
        <v>58922052</v>
      </c>
    </row>
    <row r="26" spans="2:4" x14ac:dyDescent="0.45">
      <c r="B26" s="101" t="s">
        <v>241</v>
      </c>
      <c r="D26" s="102">
        <f>D25*0.27</f>
        <v>15908954.040000001</v>
      </c>
    </row>
    <row r="27" spans="2:4" x14ac:dyDescent="0.45">
      <c r="B27" s="89" t="s">
        <v>243</v>
      </c>
      <c r="C27" s="93"/>
      <c r="D27" s="94">
        <f>SUM(D25:D26)</f>
        <v>74831006.040000007</v>
      </c>
    </row>
    <row r="28" spans="2:4" x14ac:dyDescent="0.45">
      <c r="B28" s="92"/>
    </row>
    <row r="29" spans="2:4" x14ac:dyDescent="0.45">
      <c r="B29" s="95"/>
      <c r="C29" s="96"/>
      <c r="D29" s="91"/>
    </row>
    <row r="30" spans="2:4" ht="206.25" customHeight="1" x14ac:dyDescent="0.45">
      <c r="B30" s="373" t="s">
        <v>255</v>
      </c>
      <c r="C30" s="373"/>
      <c r="D30" s="373"/>
    </row>
    <row r="31" spans="2:4" x14ac:dyDescent="0.45">
      <c r="D31" s="91"/>
    </row>
  </sheetData>
  <mergeCells count="1">
    <mergeCell ref="B30:D30"/>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AMI146"/>
  <sheetViews>
    <sheetView zoomScale="85" zoomScaleNormal="85" workbookViewId="0">
      <pane ySplit="1" topLeftCell="A74" activePane="bottomLeft" state="frozen"/>
      <selection activeCell="G40" sqref="G40"/>
      <selection pane="bottomLeft" activeCell="G86" sqref="G86"/>
    </sheetView>
  </sheetViews>
  <sheetFormatPr defaultColWidth="9.109375" defaultRowHeight="14.4" x14ac:dyDescent="0.3"/>
  <cols>
    <col min="1" max="2" width="9.109375" style="274"/>
    <col min="3" max="3" width="52" style="305" customWidth="1"/>
    <col min="4" max="5" width="9.109375" style="274"/>
    <col min="6" max="6" width="15.5546875" style="274" customWidth="1"/>
    <col min="7" max="7" width="10.6640625" style="274" customWidth="1"/>
    <col min="8" max="9" width="13.5546875" style="274" customWidth="1"/>
    <col min="10" max="10" width="15.44140625" style="274" customWidth="1"/>
    <col min="11" max="12" width="9.109375" style="274"/>
    <col min="13" max="13" width="9.88671875" style="274" bestFit="1" customWidth="1"/>
    <col min="14" max="1023" width="9.109375" style="274"/>
    <col min="1024" max="16384" width="9.109375" style="306"/>
  </cols>
  <sheetData>
    <row r="1" spans="1:12" ht="28.8" x14ac:dyDescent="0.3">
      <c r="A1" s="270" t="s">
        <v>29</v>
      </c>
      <c r="B1" s="271" t="s">
        <v>25</v>
      </c>
      <c r="C1" s="271" t="s">
        <v>530</v>
      </c>
      <c r="D1" s="272" t="s">
        <v>28</v>
      </c>
      <c r="E1" s="271" t="s">
        <v>529</v>
      </c>
      <c r="F1" s="273" t="s">
        <v>34</v>
      </c>
      <c r="G1" s="342" t="s">
        <v>31</v>
      </c>
      <c r="H1" s="273" t="s">
        <v>27</v>
      </c>
      <c r="I1" s="273" t="s">
        <v>41</v>
      </c>
      <c r="J1" s="273" t="s">
        <v>562</v>
      </c>
    </row>
    <row r="2" spans="1:12" ht="84" customHeight="1" x14ac:dyDescent="0.3">
      <c r="A2" s="377" t="s">
        <v>563</v>
      </c>
      <c r="B2" s="377"/>
      <c r="C2" s="377"/>
      <c r="D2" s="377"/>
      <c r="E2" s="377"/>
      <c r="F2" s="377"/>
      <c r="G2" s="377"/>
      <c r="H2" s="377"/>
      <c r="I2" s="377"/>
      <c r="J2" s="377"/>
    </row>
    <row r="3" spans="1:12" ht="15" customHeight="1" x14ac:dyDescent="0.3">
      <c r="A3" s="376" t="s">
        <v>564</v>
      </c>
      <c r="B3" s="376"/>
      <c r="C3" s="376"/>
      <c r="D3" s="376"/>
      <c r="E3" s="376"/>
      <c r="F3" s="271"/>
      <c r="G3" s="272"/>
      <c r="H3" s="272"/>
      <c r="I3" s="272"/>
      <c r="J3" s="271"/>
    </row>
    <row r="4" spans="1:12" ht="137.25" customHeight="1" x14ac:dyDescent="0.3">
      <c r="A4" s="374" t="s">
        <v>565</v>
      </c>
      <c r="B4" s="374"/>
      <c r="C4" s="374"/>
      <c r="D4" s="374"/>
      <c r="E4" s="374"/>
      <c r="F4" s="374"/>
      <c r="G4" s="374"/>
      <c r="H4" s="374"/>
      <c r="I4" s="374"/>
      <c r="J4" s="374"/>
    </row>
    <row r="5" spans="1:12" ht="130.5" customHeight="1" x14ac:dyDescent="0.3">
      <c r="A5" s="374" t="s">
        <v>566</v>
      </c>
      <c r="B5" s="374"/>
      <c r="C5" s="374"/>
      <c r="D5" s="374"/>
      <c r="E5" s="374"/>
      <c r="F5" s="374"/>
      <c r="G5" s="374"/>
      <c r="H5" s="374"/>
      <c r="I5" s="374"/>
      <c r="J5" s="374"/>
      <c r="K5" s="275"/>
      <c r="L5" s="275"/>
    </row>
    <row r="6" spans="1:12" x14ac:dyDescent="0.3">
      <c r="A6" s="276">
        <v>1</v>
      </c>
      <c r="B6" s="276">
        <v>1</v>
      </c>
      <c r="C6" s="277" t="s">
        <v>567</v>
      </c>
      <c r="D6" s="278">
        <v>1</v>
      </c>
      <c r="E6" s="278" t="s">
        <v>568</v>
      </c>
      <c r="F6" s="279"/>
      <c r="G6" s="279"/>
      <c r="H6" s="279">
        <f>ROUND(D6*F6, 0)</f>
        <v>0</v>
      </c>
      <c r="I6" s="279">
        <f>ROUND(D6*G6, 0)</f>
        <v>0</v>
      </c>
      <c r="J6" s="279">
        <f>SUM(H6:I6)</f>
        <v>0</v>
      </c>
      <c r="K6" s="275"/>
      <c r="L6" s="275"/>
    </row>
    <row r="7" spans="1:12" x14ac:dyDescent="0.3">
      <c r="A7" s="276">
        <v>1</v>
      </c>
      <c r="B7" s="276">
        <v>2</v>
      </c>
      <c r="C7" s="277" t="s">
        <v>569</v>
      </c>
      <c r="D7" s="278">
        <v>1</v>
      </c>
      <c r="E7" s="278" t="s">
        <v>568</v>
      </c>
      <c r="F7" s="279"/>
      <c r="G7" s="279"/>
      <c r="H7" s="279">
        <f>ROUND(D7*F7, 0)</f>
        <v>0</v>
      </c>
      <c r="I7" s="279">
        <f>ROUND(D7*G7, 0)</f>
        <v>0</v>
      </c>
      <c r="J7" s="279">
        <f>SUM(H7:I7)</f>
        <v>0</v>
      </c>
      <c r="K7" s="275"/>
      <c r="L7" s="275"/>
    </row>
    <row r="8" spans="1:12" x14ac:dyDescent="0.3">
      <c r="A8" s="276">
        <v>1</v>
      </c>
      <c r="B8" s="276">
        <v>3</v>
      </c>
      <c r="C8" s="277" t="s">
        <v>570</v>
      </c>
      <c r="D8" s="278">
        <v>1</v>
      </c>
      <c r="E8" s="278" t="s">
        <v>568</v>
      </c>
      <c r="F8" s="279"/>
      <c r="G8" s="279"/>
      <c r="H8" s="279">
        <f>ROUND(D8*F8, 0)</f>
        <v>0</v>
      </c>
      <c r="I8" s="279">
        <f>ROUND(D8*G8, 0)</f>
        <v>0</v>
      </c>
      <c r="J8" s="279">
        <f>SUM(H8:I8)</f>
        <v>0</v>
      </c>
      <c r="K8" s="275"/>
      <c r="L8" s="275"/>
    </row>
    <row r="9" spans="1:12" x14ac:dyDescent="0.3">
      <c r="A9" s="276">
        <v>1</v>
      </c>
      <c r="B9" s="276">
        <v>4</v>
      </c>
      <c r="C9" s="280" t="s">
        <v>571</v>
      </c>
      <c r="D9" s="278">
        <v>3</v>
      </c>
      <c r="E9" s="278" t="s">
        <v>6</v>
      </c>
      <c r="F9" s="279"/>
      <c r="G9" s="279"/>
      <c r="H9" s="279">
        <f>ROUND(D9*F9, 0)</f>
        <v>0</v>
      </c>
      <c r="I9" s="279">
        <f>ROUND(D9*G9, 0)</f>
        <v>0</v>
      </c>
      <c r="J9" s="279">
        <f>SUM(H9:I9)</f>
        <v>0</v>
      </c>
      <c r="K9" s="275"/>
      <c r="L9" s="275"/>
    </row>
    <row r="10" spans="1:12" ht="15" customHeight="1" x14ac:dyDescent="0.3">
      <c r="A10" s="375" t="s">
        <v>572</v>
      </c>
      <c r="B10" s="375"/>
      <c r="C10" s="375"/>
      <c r="D10" s="375"/>
      <c r="E10" s="375"/>
      <c r="F10" s="281"/>
      <c r="G10" s="282"/>
      <c r="H10" s="283">
        <f>SUM(H6:H8)</f>
        <v>0</v>
      </c>
      <c r="I10" s="283">
        <f>SUM(I6:I8)</f>
        <v>0</v>
      </c>
      <c r="J10" s="283">
        <f>SUM(J6:J8)</f>
        <v>0</v>
      </c>
      <c r="K10" s="275"/>
      <c r="L10" s="275"/>
    </row>
    <row r="11" spans="1:12" ht="15" customHeight="1" x14ac:dyDescent="0.3">
      <c r="A11" s="284"/>
      <c r="B11" s="284"/>
      <c r="C11" s="284"/>
      <c r="D11" s="284"/>
      <c r="E11" s="284"/>
      <c r="F11" s="284"/>
      <c r="G11" s="284"/>
      <c r="H11" s="284"/>
      <c r="I11" s="284"/>
      <c r="J11" s="284"/>
      <c r="K11" s="275"/>
      <c r="L11" s="275"/>
    </row>
    <row r="12" spans="1:12" x14ac:dyDescent="0.3">
      <c r="A12" s="284"/>
      <c r="B12" s="284"/>
      <c r="C12" s="280"/>
      <c r="D12" s="284"/>
      <c r="E12" s="284"/>
      <c r="F12" s="284"/>
      <c r="G12" s="284"/>
      <c r="H12" s="284"/>
      <c r="I12" s="284"/>
      <c r="J12" s="284"/>
      <c r="K12" s="275"/>
      <c r="L12" s="275"/>
    </row>
    <row r="13" spans="1:12" ht="15" customHeight="1" x14ac:dyDescent="0.3">
      <c r="A13" s="376" t="s">
        <v>573</v>
      </c>
      <c r="B13" s="376"/>
      <c r="C13" s="376"/>
      <c r="D13" s="376"/>
      <c r="E13" s="376"/>
      <c r="F13" s="271"/>
      <c r="G13" s="272"/>
      <c r="H13" s="272"/>
      <c r="I13" s="272"/>
      <c r="J13" s="271"/>
      <c r="K13" s="275"/>
      <c r="L13" s="275"/>
    </row>
    <row r="14" spans="1:12" ht="78" customHeight="1" x14ac:dyDescent="0.3">
      <c r="A14" s="374" t="s">
        <v>574</v>
      </c>
      <c r="B14" s="374"/>
      <c r="C14" s="374"/>
      <c r="D14" s="374"/>
      <c r="E14" s="374"/>
      <c r="F14" s="374"/>
      <c r="G14" s="374"/>
      <c r="H14" s="374"/>
      <c r="I14" s="374"/>
      <c r="J14" s="374"/>
      <c r="K14" s="275"/>
      <c r="L14" s="275"/>
    </row>
    <row r="15" spans="1:12" ht="31.5" customHeight="1" x14ac:dyDescent="0.3">
      <c r="A15" s="374" t="s">
        <v>575</v>
      </c>
      <c r="B15" s="374"/>
      <c r="C15" s="374"/>
      <c r="D15" s="374"/>
      <c r="E15" s="374"/>
      <c r="F15" s="374"/>
      <c r="G15" s="374"/>
      <c r="H15" s="374"/>
      <c r="I15" s="374"/>
      <c r="J15" s="374"/>
      <c r="K15" s="275"/>
      <c r="L15" s="275"/>
    </row>
    <row r="16" spans="1:12" ht="63.75" customHeight="1" x14ac:dyDescent="0.3">
      <c r="A16" s="374" t="s">
        <v>576</v>
      </c>
      <c r="B16" s="374"/>
      <c r="C16" s="374"/>
      <c r="D16" s="374"/>
      <c r="E16" s="374"/>
      <c r="F16" s="374"/>
      <c r="G16" s="374"/>
      <c r="H16" s="374"/>
      <c r="I16" s="374"/>
      <c r="J16" s="374"/>
      <c r="K16" s="275"/>
      <c r="L16" s="275"/>
    </row>
    <row r="17" spans="1:12" ht="47.25" customHeight="1" x14ac:dyDescent="0.3">
      <c r="A17" s="374" t="s">
        <v>577</v>
      </c>
      <c r="B17" s="374"/>
      <c r="C17" s="374"/>
      <c r="D17" s="374"/>
      <c r="E17" s="374"/>
      <c r="F17" s="374"/>
      <c r="G17" s="374"/>
      <c r="H17" s="374"/>
      <c r="I17" s="374"/>
      <c r="J17" s="374"/>
      <c r="K17" s="275"/>
      <c r="L17" s="275"/>
    </row>
    <row r="18" spans="1:12" ht="63.75" customHeight="1" x14ac:dyDescent="0.3">
      <c r="A18" s="374" t="s">
        <v>578</v>
      </c>
      <c r="B18" s="374"/>
      <c r="C18" s="374"/>
      <c r="D18" s="374"/>
      <c r="E18" s="374"/>
      <c r="F18" s="374"/>
      <c r="G18" s="374"/>
      <c r="H18" s="374"/>
      <c r="I18" s="374"/>
      <c r="J18" s="374"/>
      <c r="K18" s="275"/>
      <c r="L18" s="275"/>
    </row>
    <row r="19" spans="1:12" ht="36" customHeight="1" x14ac:dyDescent="0.3">
      <c r="A19" s="374" t="s">
        <v>579</v>
      </c>
      <c r="B19" s="374"/>
      <c r="C19" s="374"/>
      <c r="D19" s="374"/>
      <c r="E19" s="374"/>
      <c r="F19" s="374"/>
      <c r="G19" s="374"/>
      <c r="H19" s="374"/>
      <c r="I19" s="374"/>
      <c r="J19" s="374"/>
      <c r="K19" s="275"/>
      <c r="L19" s="275"/>
    </row>
    <row r="20" spans="1:12" ht="43.2" x14ac:dyDescent="0.3">
      <c r="A20" s="276">
        <v>2</v>
      </c>
      <c r="B20" s="276">
        <v>1</v>
      </c>
      <c r="C20" s="280" t="s">
        <v>580</v>
      </c>
      <c r="D20" s="278">
        <v>15</v>
      </c>
      <c r="E20" s="278" t="s">
        <v>550</v>
      </c>
      <c r="F20" s="279"/>
      <c r="G20" s="279"/>
      <c r="H20" s="279">
        <f t="shared" ref="H20:H31" si="0">ROUND(D20*F20, 0)</f>
        <v>0</v>
      </c>
      <c r="I20" s="279">
        <f t="shared" ref="I20:I31" si="1">ROUND(D20*G20, 0)</f>
        <v>0</v>
      </c>
      <c r="J20" s="279">
        <f t="shared" ref="J20:J31" si="2">SUM(H20:I20)</f>
        <v>0</v>
      </c>
      <c r="K20" s="275"/>
      <c r="L20" s="275"/>
    </row>
    <row r="21" spans="1:12" ht="43.2" x14ac:dyDescent="0.3">
      <c r="A21" s="276">
        <v>2</v>
      </c>
      <c r="B21" s="276">
        <v>2</v>
      </c>
      <c r="C21" s="280" t="s">
        <v>581</v>
      </c>
      <c r="D21" s="278">
        <v>124</v>
      </c>
      <c r="E21" s="278" t="s">
        <v>550</v>
      </c>
      <c r="F21" s="279"/>
      <c r="G21" s="279"/>
      <c r="H21" s="279">
        <f t="shared" si="0"/>
        <v>0</v>
      </c>
      <c r="I21" s="279">
        <f t="shared" si="1"/>
        <v>0</v>
      </c>
      <c r="J21" s="279">
        <f t="shared" si="2"/>
        <v>0</v>
      </c>
      <c r="K21" s="275"/>
      <c r="L21" s="275"/>
    </row>
    <row r="22" spans="1:12" ht="43.2" x14ac:dyDescent="0.3">
      <c r="A22" s="276">
        <v>2</v>
      </c>
      <c r="B22" s="276">
        <v>3</v>
      </c>
      <c r="C22" s="280" t="s">
        <v>582</v>
      </c>
      <c r="D22" s="278">
        <v>130</v>
      </c>
      <c r="E22" s="278" t="s">
        <v>550</v>
      </c>
      <c r="F22" s="279"/>
      <c r="G22" s="279"/>
      <c r="H22" s="279">
        <f>ROUND(D22*F22, 0)</f>
        <v>0</v>
      </c>
      <c r="I22" s="279">
        <f t="shared" si="1"/>
        <v>0</v>
      </c>
      <c r="J22" s="279">
        <f t="shared" si="2"/>
        <v>0</v>
      </c>
      <c r="K22" s="275"/>
      <c r="L22" s="275"/>
    </row>
    <row r="23" spans="1:12" ht="57.6" x14ac:dyDescent="0.3">
      <c r="A23" s="276">
        <v>2</v>
      </c>
      <c r="B23" s="276">
        <v>4</v>
      </c>
      <c r="C23" s="280" t="s">
        <v>583</v>
      </c>
      <c r="D23" s="278">
        <v>20</v>
      </c>
      <c r="E23" s="278" t="s">
        <v>550</v>
      </c>
      <c r="F23" s="279"/>
      <c r="G23" s="279"/>
      <c r="H23" s="279">
        <f t="shared" si="0"/>
        <v>0</v>
      </c>
      <c r="I23" s="279">
        <f t="shared" si="1"/>
        <v>0</v>
      </c>
      <c r="J23" s="279">
        <f t="shared" si="2"/>
        <v>0</v>
      </c>
      <c r="K23" s="275"/>
      <c r="L23" s="275"/>
    </row>
    <row r="24" spans="1:12" ht="28.8" x14ac:dyDescent="0.3">
      <c r="A24" s="276">
        <v>2</v>
      </c>
      <c r="B24" s="276">
        <v>5</v>
      </c>
      <c r="C24" s="280" t="s">
        <v>584</v>
      </c>
      <c r="D24" s="278">
        <v>3250</v>
      </c>
      <c r="E24" s="278" t="s">
        <v>550</v>
      </c>
      <c r="F24" s="279"/>
      <c r="G24" s="279"/>
      <c r="H24" s="279">
        <f t="shared" si="0"/>
        <v>0</v>
      </c>
      <c r="I24" s="279">
        <f t="shared" si="1"/>
        <v>0</v>
      </c>
      <c r="J24" s="279">
        <f t="shared" si="2"/>
        <v>0</v>
      </c>
      <c r="K24" s="275"/>
      <c r="L24" s="275"/>
    </row>
    <row r="25" spans="1:12" ht="28.8" x14ac:dyDescent="0.3">
      <c r="A25" s="276">
        <v>2</v>
      </c>
      <c r="B25" s="276">
        <v>6</v>
      </c>
      <c r="C25" s="280" t="s">
        <v>585</v>
      </c>
      <c r="D25" s="278">
        <v>150</v>
      </c>
      <c r="E25" s="278" t="s">
        <v>550</v>
      </c>
      <c r="F25" s="279"/>
      <c r="G25" s="279"/>
      <c r="H25" s="279">
        <f t="shared" si="0"/>
        <v>0</v>
      </c>
      <c r="I25" s="279">
        <f t="shared" si="1"/>
        <v>0</v>
      </c>
      <c r="J25" s="279">
        <f t="shared" si="2"/>
        <v>0</v>
      </c>
      <c r="K25" s="275"/>
      <c r="L25" s="275"/>
    </row>
    <row r="26" spans="1:12" ht="28.8" x14ac:dyDescent="0.3">
      <c r="A26" s="276">
        <v>2</v>
      </c>
      <c r="B26" s="276">
        <v>7</v>
      </c>
      <c r="C26" s="280" t="s">
        <v>586</v>
      </c>
      <c r="D26" s="278">
        <v>90</v>
      </c>
      <c r="E26" s="278" t="s">
        <v>550</v>
      </c>
      <c r="F26" s="279"/>
      <c r="G26" s="279"/>
      <c r="H26" s="279">
        <f t="shared" si="0"/>
        <v>0</v>
      </c>
      <c r="I26" s="279">
        <f t="shared" si="1"/>
        <v>0</v>
      </c>
      <c r="J26" s="279">
        <f t="shared" si="2"/>
        <v>0</v>
      </c>
      <c r="K26" s="275"/>
      <c r="L26" s="275"/>
    </row>
    <row r="27" spans="1:12" x14ac:dyDescent="0.3">
      <c r="A27" s="276">
        <v>2</v>
      </c>
      <c r="B27" s="276">
        <v>10</v>
      </c>
      <c r="C27" s="280" t="s">
        <v>587</v>
      </c>
      <c r="D27" s="278">
        <v>42</v>
      </c>
      <c r="E27" s="278" t="s">
        <v>6</v>
      </c>
      <c r="F27" s="279"/>
      <c r="G27" s="279"/>
      <c r="H27" s="279">
        <f t="shared" si="0"/>
        <v>0</v>
      </c>
      <c r="I27" s="279">
        <f t="shared" si="1"/>
        <v>0</v>
      </c>
      <c r="J27" s="279">
        <f t="shared" si="2"/>
        <v>0</v>
      </c>
      <c r="K27" s="275"/>
      <c r="L27" s="275"/>
    </row>
    <row r="28" spans="1:12" x14ac:dyDescent="0.3">
      <c r="A28" s="276">
        <v>2</v>
      </c>
      <c r="B28" s="276">
        <v>11</v>
      </c>
      <c r="C28" s="280" t="s">
        <v>588</v>
      </c>
      <c r="D28" s="278">
        <v>24</v>
      </c>
      <c r="E28" s="278" t="s">
        <v>6</v>
      </c>
      <c r="F28" s="279"/>
      <c r="G28" s="279"/>
      <c r="H28" s="279">
        <f t="shared" si="0"/>
        <v>0</v>
      </c>
      <c r="I28" s="279">
        <f t="shared" si="1"/>
        <v>0</v>
      </c>
      <c r="J28" s="279">
        <f t="shared" si="2"/>
        <v>0</v>
      </c>
      <c r="K28" s="275"/>
      <c r="L28" s="275"/>
    </row>
    <row r="29" spans="1:12" x14ac:dyDescent="0.3">
      <c r="A29" s="276">
        <v>2</v>
      </c>
      <c r="B29" s="276">
        <v>12</v>
      </c>
      <c r="C29" s="280" t="s">
        <v>589</v>
      </c>
      <c r="D29" s="278">
        <v>12</v>
      </c>
      <c r="E29" s="278" t="s">
        <v>6</v>
      </c>
      <c r="F29" s="279"/>
      <c r="G29" s="279"/>
      <c r="H29" s="279">
        <f t="shared" si="0"/>
        <v>0</v>
      </c>
      <c r="I29" s="279">
        <f t="shared" si="1"/>
        <v>0</v>
      </c>
      <c r="J29" s="279">
        <f t="shared" si="2"/>
        <v>0</v>
      </c>
      <c r="K29" s="275"/>
      <c r="L29" s="275"/>
    </row>
    <row r="30" spans="1:12" ht="28.8" x14ac:dyDescent="0.3">
      <c r="A30" s="276">
        <v>2</v>
      </c>
      <c r="B30" s="276">
        <v>13</v>
      </c>
      <c r="C30" s="280" t="s">
        <v>590</v>
      </c>
      <c r="D30" s="278">
        <v>650</v>
      </c>
      <c r="E30" s="278" t="s">
        <v>6</v>
      </c>
      <c r="F30" s="279"/>
      <c r="G30" s="279"/>
      <c r="H30" s="279">
        <f>ROUND(D30*F30, 0)</f>
        <v>0</v>
      </c>
      <c r="I30" s="279">
        <f t="shared" si="1"/>
        <v>0</v>
      </c>
      <c r="J30" s="279">
        <f t="shared" si="2"/>
        <v>0</v>
      </c>
      <c r="K30" s="275"/>
      <c r="L30" s="275"/>
    </row>
    <row r="31" spans="1:12" x14ac:dyDescent="0.3">
      <c r="A31" s="276">
        <v>2</v>
      </c>
      <c r="B31" s="276">
        <v>14</v>
      </c>
      <c r="C31" s="280" t="s">
        <v>591</v>
      </c>
      <c r="D31" s="278">
        <v>260</v>
      </c>
      <c r="E31" s="278" t="s">
        <v>6</v>
      </c>
      <c r="F31" s="279"/>
      <c r="G31" s="279"/>
      <c r="H31" s="279">
        <f t="shared" si="0"/>
        <v>0</v>
      </c>
      <c r="I31" s="279">
        <f t="shared" si="1"/>
        <v>0</v>
      </c>
      <c r="J31" s="279">
        <f t="shared" si="2"/>
        <v>0</v>
      </c>
      <c r="K31" s="275"/>
      <c r="L31" s="275"/>
    </row>
    <row r="32" spans="1:12" ht="15" customHeight="1" x14ac:dyDescent="0.3">
      <c r="A32" s="375" t="s">
        <v>592</v>
      </c>
      <c r="B32" s="375"/>
      <c r="C32" s="375"/>
      <c r="D32" s="375"/>
      <c r="E32" s="375"/>
      <c r="F32" s="281"/>
      <c r="G32" s="282"/>
      <c r="H32" s="285">
        <f>SUM(H20:H31)</f>
        <v>0</v>
      </c>
      <c r="I32" s="283">
        <f>SUM(I20:I31)</f>
        <v>0</v>
      </c>
      <c r="J32" s="283">
        <f>SUM(J20:J31)</f>
        <v>0</v>
      </c>
      <c r="K32" s="275"/>
      <c r="L32" s="275"/>
    </row>
    <row r="33" spans="1:12" x14ac:dyDescent="0.3">
      <c r="A33" s="284"/>
      <c r="B33" s="284"/>
      <c r="C33" s="280"/>
      <c r="D33" s="284"/>
      <c r="E33" s="284"/>
      <c r="F33" s="284"/>
      <c r="G33" s="284"/>
      <c r="H33" s="284"/>
      <c r="I33" s="284"/>
      <c r="J33" s="284"/>
      <c r="K33" s="275"/>
      <c r="L33" s="275"/>
    </row>
    <row r="34" spans="1:12" ht="15" customHeight="1" x14ac:dyDescent="0.3">
      <c r="A34" s="376" t="s">
        <v>593</v>
      </c>
      <c r="B34" s="376"/>
      <c r="C34" s="376"/>
      <c r="D34" s="376"/>
      <c r="E34" s="376"/>
      <c r="F34" s="271"/>
      <c r="G34" s="272"/>
      <c r="H34" s="272"/>
      <c r="I34" s="272"/>
      <c r="J34" s="271"/>
      <c r="K34" s="275"/>
      <c r="L34" s="275"/>
    </row>
    <row r="35" spans="1:12" ht="43.5" customHeight="1" x14ac:dyDescent="0.3">
      <c r="A35" s="374" t="s">
        <v>594</v>
      </c>
      <c r="B35" s="374"/>
      <c r="C35" s="374"/>
      <c r="D35" s="374"/>
      <c r="E35" s="374"/>
      <c r="F35" s="374"/>
      <c r="G35" s="374"/>
      <c r="H35" s="374"/>
      <c r="I35" s="374"/>
      <c r="J35" s="374"/>
      <c r="K35" s="275"/>
      <c r="L35" s="275"/>
    </row>
    <row r="36" spans="1:12" ht="16.2" x14ac:dyDescent="0.3">
      <c r="A36" s="276">
        <v>3</v>
      </c>
      <c r="B36" s="276">
        <v>2</v>
      </c>
      <c r="C36" s="280" t="s">
        <v>595</v>
      </c>
      <c r="D36" s="286">
        <v>115</v>
      </c>
      <c r="E36" s="278" t="s">
        <v>550</v>
      </c>
      <c r="F36" s="279"/>
      <c r="G36" s="279"/>
      <c r="H36" s="279">
        <f>ROUND(D36*F36, 0)</f>
        <v>0</v>
      </c>
      <c r="I36" s="279">
        <f t="shared" ref="I36:I45" si="3">ROUND(D36*G36, 0)</f>
        <v>0</v>
      </c>
      <c r="J36" s="279">
        <f>SUM(H36:I36)</f>
        <v>0</v>
      </c>
      <c r="K36" s="275"/>
      <c r="L36" s="275"/>
    </row>
    <row r="37" spans="1:12" ht="16.2" x14ac:dyDescent="0.3">
      <c r="A37" s="276">
        <v>3</v>
      </c>
      <c r="B37" s="276">
        <v>3</v>
      </c>
      <c r="C37" s="280" t="s">
        <v>596</v>
      </c>
      <c r="D37" s="286">
        <v>265</v>
      </c>
      <c r="E37" s="278" t="s">
        <v>550</v>
      </c>
      <c r="F37" s="279"/>
      <c r="G37" s="279"/>
      <c r="H37" s="279">
        <f t="shared" ref="H37:H45" si="4">ROUND(D37*F37, 0)</f>
        <v>0</v>
      </c>
      <c r="I37" s="279">
        <f t="shared" si="3"/>
        <v>0</v>
      </c>
      <c r="J37" s="279">
        <f t="shared" ref="J37:J45" si="5">SUM(H37:I37)</f>
        <v>0</v>
      </c>
      <c r="K37" s="275"/>
      <c r="L37" s="275"/>
    </row>
    <row r="38" spans="1:12" ht="16.2" x14ac:dyDescent="0.3">
      <c r="A38" s="276">
        <v>3</v>
      </c>
      <c r="B38" s="276">
        <v>6</v>
      </c>
      <c r="C38" s="280" t="s">
        <v>597</v>
      </c>
      <c r="D38" s="286">
        <v>750</v>
      </c>
      <c r="E38" s="278" t="s">
        <v>550</v>
      </c>
      <c r="F38" s="279"/>
      <c r="G38" s="279"/>
      <c r="H38" s="279">
        <f t="shared" si="4"/>
        <v>0</v>
      </c>
      <c r="I38" s="279">
        <f t="shared" si="3"/>
        <v>0</v>
      </c>
      <c r="J38" s="279">
        <f t="shared" si="5"/>
        <v>0</v>
      </c>
      <c r="K38" s="275"/>
      <c r="L38" s="275"/>
    </row>
    <row r="39" spans="1:12" ht="16.2" x14ac:dyDescent="0.3">
      <c r="A39" s="276">
        <v>3</v>
      </c>
      <c r="B39" s="276">
        <v>7</v>
      </c>
      <c r="C39" s="280" t="s">
        <v>598</v>
      </c>
      <c r="D39" s="286">
        <v>2640</v>
      </c>
      <c r="E39" s="278" t="s">
        <v>550</v>
      </c>
      <c r="F39" s="279"/>
      <c r="G39" s="279"/>
      <c r="H39" s="279">
        <f t="shared" si="4"/>
        <v>0</v>
      </c>
      <c r="I39" s="279">
        <f t="shared" si="3"/>
        <v>0</v>
      </c>
      <c r="J39" s="279">
        <f t="shared" si="5"/>
        <v>0</v>
      </c>
      <c r="K39" s="275"/>
      <c r="L39" s="275"/>
    </row>
    <row r="40" spans="1:12" ht="16.2" x14ac:dyDescent="0.3">
      <c r="A40" s="276">
        <v>3</v>
      </c>
      <c r="B40" s="276">
        <v>8</v>
      </c>
      <c r="C40" s="280" t="s">
        <v>599</v>
      </c>
      <c r="D40" s="286">
        <v>2980</v>
      </c>
      <c r="E40" s="278" t="s">
        <v>550</v>
      </c>
      <c r="F40" s="279"/>
      <c r="G40" s="279"/>
      <c r="H40" s="279">
        <f t="shared" si="4"/>
        <v>0</v>
      </c>
      <c r="I40" s="279">
        <f t="shared" si="3"/>
        <v>0</v>
      </c>
      <c r="J40" s="279">
        <f t="shared" si="5"/>
        <v>0</v>
      </c>
      <c r="K40" s="275"/>
      <c r="L40" s="275"/>
    </row>
    <row r="41" spans="1:12" x14ac:dyDescent="0.3">
      <c r="A41" s="276">
        <v>3</v>
      </c>
      <c r="B41" s="276">
        <v>9</v>
      </c>
      <c r="C41" s="280" t="s">
        <v>600</v>
      </c>
      <c r="D41" s="286">
        <v>40</v>
      </c>
      <c r="E41" s="278" t="s">
        <v>550</v>
      </c>
      <c r="F41" s="279"/>
      <c r="G41" s="279"/>
      <c r="H41" s="279">
        <f t="shared" si="4"/>
        <v>0</v>
      </c>
      <c r="I41" s="279">
        <f t="shared" si="3"/>
        <v>0</v>
      </c>
      <c r="J41" s="279">
        <f t="shared" si="5"/>
        <v>0</v>
      </c>
      <c r="K41" s="275"/>
      <c r="L41" s="275"/>
    </row>
    <row r="42" spans="1:12" ht="28.8" x14ac:dyDescent="0.3">
      <c r="A42" s="276">
        <v>3</v>
      </c>
      <c r="B42" s="276">
        <v>10</v>
      </c>
      <c r="C42" s="280" t="s">
        <v>601</v>
      </c>
      <c r="D42" s="286">
        <v>650</v>
      </c>
      <c r="E42" s="278" t="s">
        <v>550</v>
      </c>
      <c r="F42" s="279"/>
      <c r="G42" s="279"/>
      <c r="H42" s="279">
        <f t="shared" si="4"/>
        <v>0</v>
      </c>
      <c r="I42" s="279">
        <f t="shared" si="3"/>
        <v>0</v>
      </c>
      <c r="J42" s="279">
        <f t="shared" si="5"/>
        <v>0</v>
      </c>
      <c r="K42" s="275"/>
      <c r="L42" s="275"/>
    </row>
    <row r="43" spans="1:12" ht="15" customHeight="1" x14ac:dyDescent="0.3">
      <c r="A43" s="276">
        <v>3</v>
      </c>
      <c r="B43" s="276">
        <v>11</v>
      </c>
      <c r="C43" s="280" t="s">
        <v>602</v>
      </c>
      <c r="D43" s="278">
        <v>115</v>
      </c>
      <c r="E43" s="278" t="s">
        <v>550</v>
      </c>
      <c r="F43" s="279"/>
      <c r="G43" s="279"/>
      <c r="H43" s="279">
        <f t="shared" si="4"/>
        <v>0</v>
      </c>
      <c r="I43" s="279">
        <f t="shared" si="3"/>
        <v>0</v>
      </c>
      <c r="J43" s="279">
        <f t="shared" si="5"/>
        <v>0</v>
      </c>
      <c r="K43" s="275"/>
      <c r="L43" s="275"/>
    </row>
    <row r="44" spans="1:12" x14ac:dyDescent="0.3">
      <c r="A44" s="276">
        <v>3</v>
      </c>
      <c r="B44" s="276">
        <v>12</v>
      </c>
      <c r="C44" s="280" t="s">
        <v>603</v>
      </c>
      <c r="D44" s="278">
        <v>160</v>
      </c>
      <c r="E44" s="278" t="s">
        <v>550</v>
      </c>
      <c r="F44" s="279"/>
      <c r="G44" s="279"/>
      <c r="H44" s="279">
        <f t="shared" si="4"/>
        <v>0</v>
      </c>
      <c r="I44" s="279">
        <f t="shared" si="3"/>
        <v>0</v>
      </c>
      <c r="J44" s="279">
        <f t="shared" si="5"/>
        <v>0</v>
      </c>
      <c r="K44" s="275"/>
      <c r="L44" s="275"/>
    </row>
    <row r="45" spans="1:12" ht="15" customHeight="1" x14ac:dyDescent="0.3">
      <c r="A45" s="276">
        <v>3</v>
      </c>
      <c r="B45" s="276">
        <v>13</v>
      </c>
      <c r="C45" s="280" t="s">
        <v>604</v>
      </c>
      <c r="D45" s="278">
        <v>280</v>
      </c>
      <c r="E45" s="278" t="s">
        <v>550</v>
      </c>
      <c r="F45" s="279"/>
      <c r="G45" s="279"/>
      <c r="H45" s="279">
        <f t="shared" si="4"/>
        <v>0</v>
      </c>
      <c r="I45" s="279">
        <f t="shared" si="3"/>
        <v>0</v>
      </c>
      <c r="J45" s="279">
        <f t="shared" si="5"/>
        <v>0</v>
      </c>
      <c r="K45" s="275"/>
      <c r="L45" s="275"/>
    </row>
    <row r="46" spans="1:12" ht="15" customHeight="1" x14ac:dyDescent="0.3">
      <c r="A46" s="375" t="s">
        <v>605</v>
      </c>
      <c r="B46" s="375"/>
      <c r="C46" s="375"/>
      <c r="D46" s="375"/>
      <c r="E46" s="375"/>
      <c r="F46" s="281"/>
      <c r="G46" s="282"/>
      <c r="H46" s="283">
        <f>SUM(H36:H45)</f>
        <v>0</v>
      </c>
      <c r="I46" s="283">
        <f>SUM(I36:I45)</f>
        <v>0</v>
      </c>
      <c r="J46" s="283">
        <f>SUM(J36:J45)</f>
        <v>0</v>
      </c>
      <c r="K46" s="275"/>
      <c r="L46" s="275"/>
    </row>
    <row r="47" spans="1:12" ht="45" customHeight="1" x14ac:dyDescent="0.3">
      <c r="A47" s="374" t="s">
        <v>606</v>
      </c>
      <c r="B47" s="374"/>
      <c r="C47" s="374"/>
      <c r="D47" s="374"/>
      <c r="E47" s="374"/>
      <c r="F47" s="374"/>
      <c r="G47" s="374"/>
      <c r="H47" s="374"/>
      <c r="I47" s="374"/>
      <c r="J47" s="374"/>
      <c r="K47" s="275"/>
      <c r="L47" s="275"/>
    </row>
    <row r="48" spans="1:12" ht="45" customHeight="1" x14ac:dyDescent="0.3">
      <c r="A48" s="374" t="s">
        <v>607</v>
      </c>
      <c r="B48" s="374"/>
      <c r="C48" s="374"/>
      <c r="D48" s="374"/>
      <c r="E48" s="374"/>
      <c r="F48" s="374"/>
      <c r="G48" s="374"/>
      <c r="H48" s="374"/>
      <c r="I48" s="374"/>
      <c r="J48" s="374"/>
      <c r="K48" s="275"/>
      <c r="L48" s="275"/>
    </row>
    <row r="49" spans="1:12" x14ac:dyDescent="0.3">
      <c r="A49" s="276">
        <v>4</v>
      </c>
      <c r="B49" s="276">
        <v>1</v>
      </c>
      <c r="C49" s="287" t="s">
        <v>608</v>
      </c>
      <c r="D49" s="278">
        <v>10</v>
      </c>
      <c r="E49" s="278" t="s">
        <v>6</v>
      </c>
      <c r="F49" s="279"/>
      <c r="G49" s="279"/>
      <c r="H49" s="279">
        <f t="shared" ref="H49:H59" si="6">ROUND(D49*F49, 0)</f>
        <v>0</v>
      </c>
      <c r="I49" s="279">
        <f t="shared" ref="I49:I59" si="7">ROUND(D49*G49, 0)</f>
        <v>0</v>
      </c>
      <c r="J49" s="279">
        <f t="shared" ref="J49:J59" si="8">SUM(H49:I49)</f>
        <v>0</v>
      </c>
      <c r="K49" s="275"/>
      <c r="L49" s="275"/>
    </row>
    <row r="50" spans="1:12" x14ac:dyDescent="0.3">
      <c r="A50" s="276">
        <v>4</v>
      </c>
      <c r="B50" s="276">
        <v>2</v>
      </c>
      <c r="C50" s="287" t="s">
        <v>609</v>
      </c>
      <c r="D50" s="278">
        <v>6</v>
      </c>
      <c r="E50" s="278" t="s">
        <v>6</v>
      </c>
      <c r="F50" s="279"/>
      <c r="G50" s="279"/>
      <c r="H50" s="279">
        <f t="shared" si="6"/>
        <v>0</v>
      </c>
      <c r="I50" s="279">
        <f t="shared" si="7"/>
        <v>0</v>
      </c>
      <c r="J50" s="279">
        <f t="shared" si="8"/>
        <v>0</v>
      </c>
      <c r="K50" s="275"/>
      <c r="L50" s="275"/>
    </row>
    <row r="51" spans="1:12" ht="37.5" customHeight="1" x14ac:dyDescent="0.3">
      <c r="A51" s="276">
        <v>4</v>
      </c>
      <c r="B51" s="276">
        <v>3</v>
      </c>
      <c r="C51" s="287" t="s">
        <v>610</v>
      </c>
      <c r="D51" s="278">
        <v>2</v>
      </c>
      <c r="E51" s="278" t="s">
        <v>6</v>
      </c>
      <c r="F51" s="279"/>
      <c r="G51" s="279"/>
      <c r="H51" s="279">
        <f t="shared" si="6"/>
        <v>0</v>
      </c>
      <c r="I51" s="279">
        <f t="shared" si="7"/>
        <v>0</v>
      </c>
      <c r="J51" s="279">
        <f t="shared" si="8"/>
        <v>0</v>
      </c>
      <c r="K51" s="275"/>
      <c r="L51" s="275"/>
    </row>
    <row r="52" spans="1:12" x14ac:dyDescent="0.3">
      <c r="A52" s="276">
        <v>4</v>
      </c>
      <c r="B52" s="276">
        <v>4</v>
      </c>
      <c r="C52" s="287" t="s">
        <v>611</v>
      </c>
      <c r="D52" s="278">
        <v>58</v>
      </c>
      <c r="E52" s="278" t="s">
        <v>6</v>
      </c>
      <c r="F52" s="279"/>
      <c r="G52" s="279"/>
      <c r="H52" s="279">
        <f t="shared" si="6"/>
        <v>0</v>
      </c>
      <c r="I52" s="279">
        <f t="shared" si="7"/>
        <v>0</v>
      </c>
      <c r="J52" s="279">
        <f t="shared" si="8"/>
        <v>0</v>
      </c>
      <c r="K52" s="275"/>
      <c r="L52" s="275"/>
    </row>
    <row r="53" spans="1:12" x14ac:dyDescent="0.3">
      <c r="A53" s="276">
        <v>4</v>
      </c>
      <c r="B53" s="276">
        <v>5</v>
      </c>
      <c r="C53" s="287" t="s">
        <v>612</v>
      </c>
      <c r="D53" s="278">
        <v>3</v>
      </c>
      <c r="E53" s="278" t="s">
        <v>6</v>
      </c>
      <c r="F53" s="279"/>
      <c r="G53" s="279"/>
      <c r="H53" s="279">
        <f t="shared" si="6"/>
        <v>0</v>
      </c>
      <c r="I53" s="279">
        <f t="shared" si="7"/>
        <v>0</v>
      </c>
      <c r="J53" s="279">
        <f t="shared" si="8"/>
        <v>0</v>
      </c>
      <c r="K53" s="275"/>
      <c r="L53" s="275"/>
    </row>
    <row r="54" spans="1:12" x14ac:dyDescent="0.3">
      <c r="A54" s="276">
        <v>4</v>
      </c>
      <c r="B54" s="276">
        <v>6</v>
      </c>
      <c r="C54" s="287" t="s">
        <v>613</v>
      </c>
      <c r="D54" s="278">
        <v>14</v>
      </c>
      <c r="E54" s="278" t="s">
        <v>6</v>
      </c>
      <c r="F54" s="279"/>
      <c r="G54" s="279"/>
      <c r="H54" s="279">
        <f t="shared" si="6"/>
        <v>0</v>
      </c>
      <c r="I54" s="279">
        <f t="shared" si="7"/>
        <v>0</v>
      </c>
      <c r="J54" s="279">
        <f t="shared" si="8"/>
        <v>0</v>
      </c>
      <c r="K54" s="275"/>
      <c r="L54" s="275"/>
    </row>
    <row r="55" spans="1:12" x14ac:dyDescent="0.3">
      <c r="A55" s="276">
        <v>4</v>
      </c>
      <c r="B55" s="276">
        <v>7</v>
      </c>
      <c r="C55" s="287" t="s">
        <v>614</v>
      </c>
      <c r="D55" s="278">
        <v>1</v>
      </c>
      <c r="E55" s="278" t="s">
        <v>6</v>
      </c>
      <c r="F55" s="279"/>
      <c r="G55" s="279"/>
      <c r="H55" s="279">
        <f t="shared" si="6"/>
        <v>0</v>
      </c>
      <c r="I55" s="279">
        <f t="shared" si="7"/>
        <v>0</v>
      </c>
      <c r="J55" s="279">
        <f t="shared" si="8"/>
        <v>0</v>
      </c>
      <c r="K55" s="275"/>
      <c r="L55" s="275"/>
    </row>
    <row r="56" spans="1:12" x14ac:dyDescent="0.3">
      <c r="A56" s="276">
        <v>4</v>
      </c>
      <c r="B56" s="276">
        <v>8</v>
      </c>
      <c r="C56" s="287" t="s">
        <v>615</v>
      </c>
      <c r="D56" s="278">
        <v>1</v>
      </c>
      <c r="E56" s="278" t="s">
        <v>6</v>
      </c>
      <c r="F56" s="279"/>
      <c r="G56" s="279"/>
      <c r="H56" s="279">
        <f t="shared" si="6"/>
        <v>0</v>
      </c>
      <c r="I56" s="279">
        <f t="shared" si="7"/>
        <v>0</v>
      </c>
      <c r="J56" s="279">
        <f t="shared" si="8"/>
        <v>0</v>
      </c>
      <c r="K56" s="275"/>
      <c r="L56" s="275"/>
    </row>
    <row r="57" spans="1:12" ht="28.8" x14ac:dyDescent="0.3">
      <c r="A57" s="276">
        <v>4</v>
      </c>
      <c r="B57" s="276">
        <v>9</v>
      </c>
      <c r="C57" s="287" t="s">
        <v>616</v>
      </c>
      <c r="D57" s="278">
        <v>115</v>
      </c>
      <c r="E57" s="278" t="s">
        <v>6</v>
      </c>
      <c r="F57" s="279"/>
      <c r="G57" s="279"/>
      <c r="H57" s="279">
        <f t="shared" si="6"/>
        <v>0</v>
      </c>
      <c r="I57" s="279">
        <f t="shared" si="7"/>
        <v>0</v>
      </c>
      <c r="J57" s="279">
        <f t="shared" si="8"/>
        <v>0</v>
      </c>
      <c r="K57" s="275"/>
      <c r="L57" s="275"/>
    </row>
    <row r="58" spans="1:12" ht="28.8" x14ac:dyDescent="0.3">
      <c r="A58" s="276">
        <v>4</v>
      </c>
      <c r="B58" s="276">
        <v>10</v>
      </c>
      <c r="C58" s="287" t="s">
        <v>617</v>
      </c>
      <c r="D58" s="278">
        <v>40</v>
      </c>
      <c r="E58" s="278" t="s">
        <v>6</v>
      </c>
      <c r="F58" s="279"/>
      <c r="G58" s="279"/>
      <c r="H58" s="279">
        <f t="shared" si="6"/>
        <v>0</v>
      </c>
      <c r="I58" s="279">
        <f t="shared" si="7"/>
        <v>0</v>
      </c>
      <c r="J58" s="279">
        <f t="shared" si="8"/>
        <v>0</v>
      </c>
      <c r="K58" s="275"/>
      <c r="L58" s="275"/>
    </row>
    <row r="59" spans="1:12" ht="28.8" x14ac:dyDescent="0.3">
      <c r="A59" s="276">
        <v>4</v>
      </c>
      <c r="B59" s="276">
        <v>11</v>
      </c>
      <c r="C59" s="287" t="s">
        <v>618</v>
      </c>
      <c r="D59" s="278">
        <v>12</v>
      </c>
      <c r="E59" s="278" t="s">
        <v>6</v>
      </c>
      <c r="F59" s="279"/>
      <c r="G59" s="279"/>
      <c r="H59" s="279">
        <f t="shared" si="6"/>
        <v>0</v>
      </c>
      <c r="I59" s="279">
        <f t="shared" si="7"/>
        <v>0</v>
      </c>
      <c r="J59" s="279">
        <f t="shared" si="8"/>
        <v>0</v>
      </c>
      <c r="K59" s="275"/>
      <c r="L59" s="275"/>
    </row>
    <row r="60" spans="1:12" x14ac:dyDescent="0.3">
      <c r="A60" s="276">
        <v>4</v>
      </c>
      <c r="B60" s="276">
        <v>12</v>
      </c>
      <c r="C60" s="288" t="s">
        <v>619</v>
      </c>
      <c r="D60" s="278"/>
      <c r="E60" s="278"/>
      <c r="F60" s="279"/>
      <c r="G60" s="279"/>
      <c r="H60" s="279"/>
      <c r="I60" s="279"/>
      <c r="J60" s="279"/>
      <c r="K60" s="275"/>
      <c r="L60" s="275"/>
    </row>
    <row r="61" spans="1:12" x14ac:dyDescent="0.3">
      <c r="A61" s="276">
        <v>4</v>
      </c>
      <c r="B61" s="276">
        <v>13</v>
      </c>
      <c r="C61" s="287" t="s">
        <v>620</v>
      </c>
      <c r="D61" s="278">
        <v>1</v>
      </c>
      <c r="E61" s="278" t="s">
        <v>6</v>
      </c>
      <c r="F61" s="279"/>
      <c r="G61" s="279"/>
      <c r="H61" s="279">
        <f>ROUND(D61*F61, 0)</f>
        <v>0</v>
      </c>
      <c r="I61" s="279">
        <f>ROUND(D61*G61, 0)</f>
        <v>0</v>
      </c>
      <c r="J61" s="279">
        <f>SUM(H61:I61)</f>
        <v>0</v>
      </c>
      <c r="K61" s="275"/>
      <c r="L61" s="275"/>
    </row>
    <row r="62" spans="1:12" x14ac:dyDescent="0.3">
      <c r="A62" s="276">
        <v>4</v>
      </c>
      <c r="B62" s="276">
        <v>14</v>
      </c>
      <c r="C62" s="287" t="s">
        <v>621</v>
      </c>
      <c r="D62" s="278">
        <v>1</v>
      </c>
      <c r="E62" s="278" t="s">
        <v>6</v>
      </c>
      <c r="F62" s="279"/>
      <c r="G62" s="279"/>
      <c r="H62" s="279">
        <f>ROUND(D62*F62, 0)</f>
        <v>0</v>
      </c>
      <c r="I62" s="279">
        <f>ROUND(D62*G62, 0)</f>
        <v>0</v>
      </c>
      <c r="J62" s="279">
        <f>SUM(H62:I62)</f>
        <v>0</v>
      </c>
      <c r="K62" s="275"/>
      <c r="L62" s="275"/>
    </row>
    <row r="63" spans="1:12" x14ac:dyDescent="0.3">
      <c r="A63" s="276">
        <v>4</v>
      </c>
      <c r="B63" s="276">
        <v>15</v>
      </c>
      <c r="C63" s="287" t="s">
        <v>622</v>
      </c>
      <c r="D63" s="278">
        <v>2</v>
      </c>
      <c r="E63" s="278" t="s">
        <v>6</v>
      </c>
      <c r="F63" s="279"/>
      <c r="G63" s="279"/>
      <c r="H63" s="279">
        <f>ROUND(D63*F63, 0)</f>
        <v>0</v>
      </c>
      <c r="I63" s="279">
        <f>ROUND(D63*G63, 0)</f>
        <v>0</v>
      </c>
      <c r="J63" s="279">
        <f>SUM(H63:I63)</f>
        <v>0</v>
      </c>
      <c r="K63" s="275"/>
      <c r="L63" s="275"/>
    </row>
    <row r="64" spans="1:12" x14ac:dyDescent="0.3">
      <c r="A64" s="276">
        <v>4</v>
      </c>
      <c r="B64" s="276">
        <v>16</v>
      </c>
      <c r="C64" s="287" t="s">
        <v>623</v>
      </c>
      <c r="D64" s="278">
        <v>1</v>
      </c>
      <c r="E64" s="278" t="s">
        <v>6</v>
      </c>
      <c r="F64" s="279"/>
      <c r="G64" s="279"/>
      <c r="H64" s="279">
        <f>ROUND(D64*F64, 0)</f>
        <v>0</v>
      </c>
      <c r="I64" s="279">
        <f>ROUND(D64*G64, 0)</f>
        <v>0</v>
      </c>
      <c r="J64" s="279">
        <f>SUM(H64:I64)</f>
        <v>0</v>
      </c>
      <c r="K64" s="275"/>
      <c r="L64" s="275"/>
    </row>
    <row r="65" spans="1:13" ht="28.8" x14ac:dyDescent="0.3">
      <c r="A65" s="276">
        <v>4</v>
      </c>
      <c r="B65" s="276">
        <v>17</v>
      </c>
      <c r="C65" s="287" t="s">
        <v>624</v>
      </c>
      <c r="D65" s="278">
        <v>80</v>
      </c>
      <c r="E65" s="278" t="s">
        <v>550</v>
      </c>
      <c r="F65" s="279"/>
      <c r="G65" s="279"/>
      <c r="H65" s="279">
        <f>ROUND(D65*F65, 0)</f>
        <v>0</v>
      </c>
      <c r="I65" s="279">
        <f>ROUND(D65*G65, 0)</f>
        <v>0</v>
      </c>
      <c r="J65" s="279">
        <f>SUM(H65:I65)</f>
        <v>0</v>
      </c>
      <c r="K65" s="275"/>
      <c r="L65" s="275"/>
    </row>
    <row r="66" spans="1:13" x14ac:dyDescent="0.3">
      <c r="A66" s="289">
        <v>4</v>
      </c>
      <c r="B66" s="289">
        <v>18</v>
      </c>
      <c r="C66" s="290" t="s">
        <v>542</v>
      </c>
      <c r="D66" s="291"/>
      <c r="E66" s="291"/>
      <c r="F66" s="292"/>
      <c r="G66" s="292"/>
      <c r="H66" s="292"/>
      <c r="I66" s="292"/>
      <c r="J66" s="292"/>
      <c r="K66" s="275"/>
      <c r="L66" s="275"/>
    </row>
    <row r="67" spans="1:13" ht="57.6" x14ac:dyDescent="0.3">
      <c r="A67" s="289">
        <v>4</v>
      </c>
      <c r="B67" s="289">
        <v>19</v>
      </c>
      <c r="C67" s="293" t="s">
        <v>543</v>
      </c>
      <c r="D67" s="291">
        <v>1</v>
      </c>
      <c r="E67" s="291" t="s">
        <v>6</v>
      </c>
      <c r="F67" s="292">
        <v>0</v>
      </c>
      <c r="G67" s="292">
        <v>0</v>
      </c>
      <c r="H67" s="292">
        <f t="shared" ref="H67:H78" si="9">ROUND(D67*F67, 0)</f>
        <v>0</v>
      </c>
      <c r="I67" s="292">
        <f>ROUND(D67*G67, 0)</f>
        <v>0</v>
      </c>
      <c r="J67" s="292">
        <f t="shared" ref="J67:J78" si="10">SUM(H67:I67)</f>
        <v>0</v>
      </c>
      <c r="K67" s="275"/>
      <c r="L67" s="307"/>
      <c r="M67" s="307"/>
    </row>
    <row r="68" spans="1:13" x14ac:dyDescent="0.3">
      <c r="A68" s="289">
        <v>4</v>
      </c>
      <c r="B68" s="289">
        <v>20</v>
      </c>
      <c r="C68" s="293" t="s">
        <v>544</v>
      </c>
      <c r="D68" s="291">
        <v>50</v>
      </c>
      <c r="E68" s="291" t="s">
        <v>6</v>
      </c>
      <c r="F68" s="292">
        <v>0</v>
      </c>
      <c r="G68" s="292">
        <v>0</v>
      </c>
      <c r="H68" s="292">
        <f t="shared" si="9"/>
        <v>0</v>
      </c>
      <c r="I68" s="292">
        <f t="shared" ref="I68:I78" si="11">ROUND(D68*G68, 0)</f>
        <v>0</v>
      </c>
      <c r="J68" s="292">
        <f t="shared" si="10"/>
        <v>0</v>
      </c>
      <c r="K68" s="275"/>
      <c r="L68" s="275"/>
    </row>
    <row r="69" spans="1:13" ht="43.2" x14ac:dyDescent="0.3">
      <c r="A69" s="289">
        <v>4</v>
      </c>
      <c r="B69" s="289">
        <v>21</v>
      </c>
      <c r="C69" s="293" t="s">
        <v>545</v>
      </c>
      <c r="D69" s="291">
        <v>10</v>
      </c>
      <c r="E69" s="291" t="s">
        <v>132</v>
      </c>
      <c r="F69" s="292">
        <v>0</v>
      </c>
      <c r="G69" s="292">
        <v>0</v>
      </c>
      <c r="H69" s="292">
        <f t="shared" si="9"/>
        <v>0</v>
      </c>
      <c r="I69" s="292">
        <f t="shared" si="11"/>
        <v>0</v>
      </c>
      <c r="J69" s="292">
        <f t="shared" si="10"/>
        <v>0</v>
      </c>
      <c r="K69" s="275"/>
      <c r="L69" s="275"/>
    </row>
    <row r="70" spans="1:13" ht="57.6" x14ac:dyDescent="0.3">
      <c r="A70" s="289">
        <v>4</v>
      </c>
      <c r="B70" s="289">
        <v>22</v>
      </c>
      <c r="C70" s="293" t="s">
        <v>546</v>
      </c>
      <c r="D70" s="291">
        <v>10</v>
      </c>
      <c r="E70" s="291" t="s">
        <v>6</v>
      </c>
      <c r="F70" s="292">
        <v>0</v>
      </c>
      <c r="G70" s="292"/>
      <c r="H70" s="292">
        <f t="shared" si="9"/>
        <v>0</v>
      </c>
      <c r="I70" s="292">
        <f t="shared" si="11"/>
        <v>0</v>
      </c>
      <c r="J70" s="292">
        <f t="shared" si="10"/>
        <v>0</v>
      </c>
      <c r="K70" s="275"/>
      <c r="L70" s="275"/>
    </row>
    <row r="71" spans="1:13" ht="86.4" x14ac:dyDescent="0.3">
      <c r="A71" s="289">
        <v>4</v>
      </c>
      <c r="B71" s="289">
        <v>23</v>
      </c>
      <c r="C71" s="293" t="s">
        <v>547</v>
      </c>
      <c r="D71" s="291">
        <v>11</v>
      </c>
      <c r="E71" s="291" t="s">
        <v>6</v>
      </c>
      <c r="F71" s="292">
        <v>0</v>
      </c>
      <c r="G71" s="292"/>
      <c r="H71" s="292">
        <f t="shared" si="9"/>
        <v>0</v>
      </c>
      <c r="I71" s="292">
        <f t="shared" si="11"/>
        <v>0</v>
      </c>
      <c r="J71" s="292">
        <f t="shared" si="10"/>
        <v>0</v>
      </c>
      <c r="K71" s="275"/>
      <c r="L71" s="275"/>
    </row>
    <row r="72" spans="1:13" ht="43.2" x14ac:dyDescent="0.3">
      <c r="A72" s="289">
        <v>4</v>
      </c>
      <c r="B72" s="289">
        <v>24</v>
      </c>
      <c r="C72" s="293" t="s">
        <v>548</v>
      </c>
      <c r="D72" s="291">
        <v>1</v>
      </c>
      <c r="E72" s="291" t="s">
        <v>6</v>
      </c>
      <c r="F72" s="292"/>
      <c r="G72" s="292"/>
      <c r="H72" s="292">
        <f t="shared" si="9"/>
        <v>0</v>
      </c>
      <c r="I72" s="292">
        <f t="shared" si="11"/>
        <v>0</v>
      </c>
      <c r="J72" s="292">
        <f t="shared" si="10"/>
        <v>0</v>
      </c>
      <c r="K72" s="275"/>
      <c r="L72" s="275"/>
    </row>
    <row r="73" spans="1:13" x14ac:dyDescent="0.3">
      <c r="A73" s="289">
        <v>4</v>
      </c>
      <c r="B73" s="289">
        <v>25</v>
      </c>
      <c r="C73" s="293" t="s">
        <v>549</v>
      </c>
      <c r="D73" s="291">
        <v>850</v>
      </c>
      <c r="E73" s="291" t="s">
        <v>550</v>
      </c>
      <c r="F73" s="292">
        <v>0</v>
      </c>
      <c r="G73" s="292">
        <v>0</v>
      </c>
      <c r="H73" s="292">
        <f t="shared" si="9"/>
        <v>0</v>
      </c>
      <c r="I73" s="292">
        <f t="shared" si="11"/>
        <v>0</v>
      </c>
      <c r="J73" s="292">
        <f t="shared" si="10"/>
        <v>0</v>
      </c>
      <c r="K73" s="275"/>
      <c r="L73" s="275"/>
    </row>
    <row r="74" spans="1:13" x14ac:dyDescent="0.3">
      <c r="A74" s="289">
        <v>4</v>
      </c>
      <c r="B74" s="289">
        <v>26</v>
      </c>
      <c r="C74" s="293" t="s">
        <v>551</v>
      </c>
      <c r="D74" s="291">
        <v>1200</v>
      </c>
      <c r="E74" s="291" t="s">
        <v>550</v>
      </c>
      <c r="F74" s="292">
        <v>0</v>
      </c>
      <c r="G74" s="292">
        <v>0</v>
      </c>
      <c r="H74" s="292">
        <f t="shared" si="9"/>
        <v>0</v>
      </c>
      <c r="I74" s="292">
        <f t="shared" si="11"/>
        <v>0</v>
      </c>
      <c r="J74" s="292">
        <f t="shared" si="10"/>
        <v>0</v>
      </c>
      <c r="K74" s="275"/>
      <c r="L74" s="275"/>
    </row>
    <row r="75" spans="1:13" x14ac:dyDescent="0.3">
      <c r="A75" s="289">
        <v>4</v>
      </c>
      <c r="B75" s="289">
        <v>27</v>
      </c>
      <c r="C75" s="293" t="s">
        <v>552</v>
      </c>
      <c r="D75" s="291">
        <v>25</v>
      </c>
      <c r="E75" s="291" t="s">
        <v>550</v>
      </c>
      <c r="F75" s="292">
        <v>0</v>
      </c>
      <c r="G75" s="292">
        <v>0</v>
      </c>
      <c r="H75" s="292">
        <f t="shared" si="9"/>
        <v>0</v>
      </c>
      <c r="I75" s="292">
        <f t="shared" si="11"/>
        <v>0</v>
      </c>
      <c r="J75" s="292">
        <f t="shared" si="10"/>
        <v>0</v>
      </c>
      <c r="K75" s="275"/>
      <c r="L75" s="275"/>
    </row>
    <row r="76" spans="1:13" x14ac:dyDescent="0.3">
      <c r="A76" s="289">
        <v>4</v>
      </c>
      <c r="B76" s="289">
        <v>28</v>
      </c>
      <c r="C76" s="293" t="s">
        <v>553</v>
      </c>
      <c r="D76" s="291">
        <v>1</v>
      </c>
      <c r="E76" s="291" t="s">
        <v>132</v>
      </c>
      <c r="F76" s="292"/>
      <c r="G76" s="292"/>
      <c r="H76" s="292">
        <f t="shared" si="9"/>
        <v>0</v>
      </c>
      <c r="I76" s="292">
        <f t="shared" si="11"/>
        <v>0</v>
      </c>
      <c r="J76" s="292">
        <f t="shared" si="10"/>
        <v>0</v>
      </c>
      <c r="K76" s="275"/>
      <c r="L76" s="275"/>
    </row>
    <row r="77" spans="1:13" x14ac:dyDescent="0.3">
      <c r="A77" s="289">
        <v>4</v>
      </c>
      <c r="B77" s="289">
        <v>29</v>
      </c>
      <c r="C77" s="293" t="s">
        <v>554</v>
      </c>
      <c r="D77" s="291">
        <v>1</v>
      </c>
      <c r="E77" s="291" t="s">
        <v>132</v>
      </c>
      <c r="F77" s="292"/>
      <c r="G77" s="292"/>
      <c r="H77" s="292">
        <f t="shared" si="9"/>
        <v>0</v>
      </c>
      <c r="I77" s="292">
        <f t="shared" si="11"/>
        <v>0</v>
      </c>
      <c r="J77" s="292">
        <f t="shared" si="10"/>
        <v>0</v>
      </c>
      <c r="K77" s="275"/>
      <c r="L77" s="275"/>
    </row>
    <row r="78" spans="1:13" ht="28.8" x14ac:dyDescent="0.3">
      <c r="A78" s="289">
        <v>4</v>
      </c>
      <c r="B78" s="289">
        <v>30</v>
      </c>
      <c r="C78" s="293" t="s">
        <v>555</v>
      </c>
      <c r="D78" s="291">
        <v>1</v>
      </c>
      <c r="E78" s="291" t="s">
        <v>132</v>
      </c>
      <c r="F78" s="292"/>
      <c r="G78" s="292"/>
      <c r="H78" s="292">
        <f t="shared" si="9"/>
        <v>0</v>
      </c>
      <c r="I78" s="292">
        <f t="shared" si="11"/>
        <v>0</v>
      </c>
      <c r="J78" s="292">
        <f t="shared" si="10"/>
        <v>0</v>
      </c>
      <c r="K78" s="275"/>
      <c r="L78" s="275"/>
    </row>
    <row r="79" spans="1:13" x14ac:dyDescent="0.3">
      <c r="A79" s="294">
        <v>4</v>
      </c>
      <c r="B79" s="294">
        <v>31</v>
      </c>
      <c r="C79" s="295" t="s">
        <v>556</v>
      </c>
      <c r="D79" s="296"/>
      <c r="E79" s="296"/>
      <c r="F79" s="297"/>
      <c r="G79" s="297"/>
      <c r="H79" s="297"/>
      <c r="I79" s="297"/>
      <c r="J79" s="297"/>
      <c r="K79" s="275"/>
      <c r="L79" s="275"/>
    </row>
    <row r="80" spans="1:13" ht="86.4" x14ac:dyDescent="0.3">
      <c r="A80" s="294">
        <v>4</v>
      </c>
      <c r="B80" s="294">
        <v>32</v>
      </c>
      <c r="C80" s="298" t="s">
        <v>557</v>
      </c>
      <c r="D80" s="296">
        <v>1</v>
      </c>
      <c r="E80" s="296" t="s">
        <v>6</v>
      </c>
      <c r="F80" s="297">
        <v>0</v>
      </c>
      <c r="G80" s="297">
        <v>0</v>
      </c>
      <c r="H80" s="297">
        <f t="shared" ref="H80:H87" si="12">ROUND(D80*F80, 0)</f>
        <v>0</v>
      </c>
      <c r="I80" s="297">
        <f t="shared" ref="I80:I87" si="13">ROUND(D80*G80, 0)</f>
        <v>0</v>
      </c>
      <c r="J80" s="297">
        <f t="shared" ref="J80:J87" si="14">SUM(H80:I80)</f>
        <v>0</v>
      </c>
      <c r="K80" s="275"/>
      <c r="L80" s="275"/>
    </row>
    <row r="81" spans="1:13" ht="43.2" x14ac:dyDescent="0.3">
      <c r="A81" s="294">
        <v>4</v>
      </c>
      <c r="B81" s="294">
        <v>33</v>
      </c>
      <c r="C81" s="298" t="s">
        <v>558</v>
      </c>
      <c r="D81" s="296">
        <v>1</v>
      </c>
      <c r="E81" s="296" t="s">
        <v>6</v>
      </c>
      <c r="F81" s="297">
        <v>0</v>
      </c>
      <c r="G81" s="297">
        <v>0</v>
      </c>
      <c r="H81" s="297">
        <f t="shared" si="12"/>
        <v>0</v>
      </c>
      <c r="I81" s="297">
        <f t="shared" si="13"/>
        <v>0</v>
      </c>
      <c r="J81" s="297">
        <f t="shared" si="14"/>
        <v>0</v>
      </c>
      <c r="K81" s="275"/>
      <c r="L81" s="275"/>
    </row>
    <row r="82" spans="1:13" ht="28.8" x14ac:dyDescent="0.3">
      <c r="A82" s="294">
        <v>4</v>
      </c>
      <c r="B82" s="294">
        <v>34</v>
      </c>
      <c r="C82" s="298" t="s">
        <v>559</v>
      </c>
      <c r="D82" s="296">
        <v>31</v>
      </c>
      <c r="E82" s="296" t="s">
        <v>6</v>
      </c>
      <c r="F82" s="297">
        <v>0</v>
      </c>
      <c r="G82" s="297">
        <v>0</v>
      </c>
      <c r="H82" s="297">
        <f t="shared" si="12"/>
        <v>0</v>
      </c>
      <c r="I82" s="297">
        <f t="shared" si="13"/>
        <v>0</v>
      </c>
      <c r="J82" s="297">
        <f t="shared" si="14"/>
        <v>0</v>
      </c>
      <c r="K82" s="275"/>
      <c r="L82" s="275"/>
    </row>
    <row r="83" spans="1:13" x14ac:dyDescent="0.3">
      <c r="A83" s="294">
        <v>4</v>
      </c>
      <c r="B83" s="294">
        <v>35</v>
      </c>
      <c r="C83" s="298" t="s">
        <v>560</v>
      </c>
      <c r="D83" s="296">
        <v>200</v>
      </c>
      <c r="E83" s="296" t="s">
        <v>550</v>
      </c>
      <c r="F83" s="297">
        <v>0</v>
      </c>
      <c r="G83" s="297"/>
      <c r="H83" s="297">
        <f t="shared" si="12"/>
        <v>0</v>
      </c>
      <c r="I83" s="297">
        <f t="shared" si="13"/>
        <v>0</v>
      </c>
      <c r="J83" s="297">
        <f t="shared" si="14"/>
        <v>0</v>
      </c>
      <c r="K83" s="275"/>
      <c r="L83" s="275"/>
    </row>
    <row r="84" spans="1:13" x14ac:dyDescent="0.3">
      <c r="A84" s="294">
        <v>4</v>
      </c>
      <c r="B84" s="294">
        <v>36</v>
      </c>
      <c r="C84" s="298" t="s">
        <v>561</v>
      </c>
      <c r="D84" s="296">
        <v>250</v>
      </c>
      <c r="E84" s="296" t="s">
        <v>550</v>
      </c>
      <c r="F84" s="297">
        <v>0</v>
      </c>
      <c r="G84" s="297"/>
      <c r="H84" s="297">
        <f t="shared" si="12"/>
        <v>0</v>
      </c>
      <c r="I84" s="297">
        <f t="shared" si="13"/>
        <v>0</v>
      </c>
      <c r="J84" s="297">
        <f t="shared" si="14"/>
        <v>0</v>
      </c>
      <c r="K84" s="275"/>
      <c r="L84" s="275"/>
    </row>
    <row r="85" spans="1:13" x14ac:dyDescent="0.3">
      <c r="A85" s="294">
        <v>4</v>
      </c>
      <c r="B85" s="294">
        <v>37</v>
      </c>
      <c r="C85" s="298" t="s">
        <v>553</v>
      </c>
      <c r="D85" s="296">
        <v>1</v>
      </c>
      <c r="E85" s="296" t="s">
        <v>132</v>
      </c>
      <c r="F85" s="297"/>
      <c r="G85" s="297"/>
      <c r="H85" s="297">
        <f t="shared" si="12"/>
        <v>0</v>
      </c>
      <c r="I85" s="297">
        <f t="shared" si="13"/>
        <v>0</v>
      </c>
      <c r="J85" s="297">
        <f t="shared" si="14"/>
        <v>0</v>
      </c>
      <c r="K85" s="275"/>
      <c r="L85" s="275"/>
    </row>
    <row r="86" spans="1:13" x14ac:dyDescent="0.3">
      <c r="A86" s="294">
        <v>4</v>
      </c>
      <c r="B86" s="294">
        <v>38</v>
      </c>
      <c r="C86" s="298" t="s">
        <v>554</v>
      </c>
      <c r="D86" s="296">
        <v>1</v>
      </c>
      <c r="E86" s="296" t="s">
        <v>132</v>
      </c>
      <c r="F86" s="297"/>
      <c r="G86" s="297"/>
      <c r="H86" s="297">
        <f t="shared" si="12"/>
        <v>0</v>
      </c>
      <c r="I86" s="297">
        <f t="shared" si="13"/>
        <v>0</v>
      </c>
      <c r="J86" s="297">
        <f t="shared" si="14"/>
        <v>0</v>
      </c>
      <c r="K86" s="275"/>
      <c r="L86" s="307"/>
      <c r="M86" s="307"/>
    </row>
    <row r="87" spans="1:13" ht="28.8" x14ac:dyDescent="0.3">
      <c r="A87" s="294">
        <v>4</v>
      </c>
      <c r="B87" s="294">
        <v>39</v>
      </c>
      <c r="C87" s="298" t="s">
        <v>555</v>
      </c>
      <c r="D87" s="296">
        <v>1</v>
      </c>
      <c r="E87" s="296" t="s">
        <v>132</v>
      </c>
      <c r="F87" s="297"/>
      <c r="G87" s="297"/>
      <c r="H87" s="297">
        <f t="shared" si="12"/>
        <v>0</v>
      </c>
      <c r="I87" s="297">
        <f t="shared" si="13"/>
        <v>0</v>
      </c>
      <c r="J87" s="297">
        <f t="shared" si="14"/>
        <v>0</v>
      </c>
      <c r="K87" s="275"/>
      <c r="L87" s="275"/>
    </row>
    <row r="88" spans="1:13" ht="15" customHeight="1" x14ac:dyDescent="0.3">
      <c r="A88" s="375" t="s">
        <v>625</v>
      </c>
      <c r="B88" s="375"/>
      <c r="C88" s="375"/>
      <c r="D88" s="375"/>
      <c r="E88" s="375"/>
      <c r="F88" s="281"/>
      <c r="G88" s="282"/>
      <c r="H88" s="283">
        <f>SUM(H49:H87)</f>
        <v>0</v>
      </c>
      <c r="I88" s="283">
        <f>SUM(I49:I87)</f>
        <v>0</v>
      </c>
      <c r="J88" s="283">
        <f>SUM(J49:J87)</f>
        <v>0</v>
      </c>
      <c r="K88" s="275"/>
      <c r="L88" s="275"/>
    </row>
    <row r="89" spans="1:13" x14ac:dyDescent="0.3">
      <c r="A89" s="284"/>
      <c r="B89" s="284"/>
      <c r="C89" s="280"/>
      <c r="D89" s="284"/>
      <c r="E89" s="284"/>
      <c r="F89" s="284"/>
      <c r="G89" s="284"/>
      <c r="H89" s="284"/>
      <c r="I89" s="284"/>
      <c r="J89" s="284"/>
      <c r="K89" s="275"/>
      <c r="L89" s="275"/>
    </row>
    <row r="90" spans="1:13" ht="15" customHeight="1" x14ac:dyDescent="0.3">
      <c r="A90" s="376" t="s">
        <v>626</v>
      </c>
      <c r="B90" s="376"/>
      <c r="C90" s="376"/>
      <c r="D90" s="376"/>
      <c r="E90" s="376"/>
      <c r="F90" s="271"/>
      <c r="G90" s="272"/>
      <c r="H90" s="272"/>
      <c r="I90" s="272"/>
      <c r="J90" s="271"/>
      <c r="K90" s="275"/>
      <c r="L90" s="275"/>
    </row>
    <row r="91" spans="1:13" x14ac:dyDescent="0.3">
      <c r="A91" s="276">
        <v>5</v>
      </c>
      <c r="B91" s="276">
        <v>4</v>
      </c>
      <c r="C91" s="287" t="s">
        <v>627</v>
      </c>
      <c r="D91" s="278">
        <v>8</v>
      </c>
      <c r="E91" s="278" t="s">
        <v>6</v>
      </c>
      <c r="F91" s="279"/>
      <c r="G91" s="279"/>
      <c r="H91" s="279">
        <f t="shared" ref="H91:H93" si="15">ROUND(D91*F91, 0)</f>
        <v>0</v>
      </c>
      <c r="I91" s="279">
        <f t="shared" ref="I91:I93" si="16">ROUND(D91*G91, 0)</f>
        <v>0</v>
      </c>
      <c r="J91" s="279">
        <f t="shared" ref="J91:J93" si="17">SUM(H91:I91)</f>
        <v>0</v>
      </c>
      <c r="K91" s="275"/>
      <c r="L91" s="275"/>
    </row>
    <row r="92" spans="1:13" x14ac:dyDescent="0.3">
      <c r="A92" s="276">
        <v>5</v>
      </c>
      <c r="B92" s="276">
        <v>5</v>
      </c>
      <c r="C92" s="287" t="s">
        <v>628</v>
      </c>
      <c r="D92" s="278">
        <v>18</v>
      </c>
      <c r="E92" s="278" t="s">
        <v>6</v>
      </c>
      <c r="F92" s="279"/>
      <c r="G92" s="279"/>
      <c r="H92" s="279">
        <f t="shared" si="15"/>
        <v>0</v>
      </c>
      <c r="I92" s="279">
        <f t="shared" si="16"/>
        <v>0</v>
      </c>
      <c r="J92" s="279">
        <f t="shared" si="17"/>
        <v>0</v>
      </c>
      <c r="K92" s="275"/>
      <c r="L92" s="275"/>
    </row>
    <row r="93" spans="1:13" ht="28.8" x14ac:dyDescent="0.3">
      <c r="A93" s="276">
        <v>5</v>
      </c>
      <c r="B93" s="276">
        <v>10</v>
      </c>
      <c r="C93" s="287" t="s">
        <v>629</v>
      </c>
      <c r="D93" s="278">
        <v>1</v>
      </c>
      <c r="E93" s="278" t="s">
        <v>568</v>
      </c>
      <c r="F93" s="279"/>
      <c r="G93" s="279"/>
      <c r="H93" s="279">
        <f t="shared" si="15"/>
        <v>0</v>
      </c>
      <c r="I93" s="279">
        <f t="shared" si="16"/>
        <v>0</v>
      </c>
      <c r="J93" s="279">
        <f t="shared" si="17"/>
        <v>0</v>
      </c>
      <c r="K93" s="275"/>
      <c r="L93" s="275"/>
    </row>
    <row r="94" spans="1:13" x14ac:dyDescent="0.3">
      <c r="A94" s="276"/>
      <c r="B94" s="276"/>
      <c r="C94" s="287"/>
      <c r="D94" s="278"/>
      <c r="E94" s="278"/>
      <c r="F94" s="279"/>
      <c r="G94" s="279"/>
      <c r="H94" s="279"/>
      <c r="I94" s="279"/>
      <c r="J94" s="279"/>
      <c r="K94" s="275"/>
      <c r="L94" s="275"/>
    </row>
    <row r="95" spans="1:13" ht="15" customHeight="1" x14ac:dyDescent="0.3">
      <c r="A95" s="375" t="s">
        <v>630</v>
      </c>
      <c r="B95" s="375"/>
      <c r="C95" s="375"/>
      <c r="D95" s="375"/>
      <c r="E95" s="375"/>
      <c r="F95" s="281"/>
      <c r="G95" s="282"/>
      <c r="H95" s="299">
        <f>SUM(H91:H94)</f>
        <v>0</v>
      </c>
      <c r="I95" s="299">
        <f>SUM(I91:I94)</f>
        <v>0</v>
      </c>
      <c r="J95" s="299">
        <f>SUM(J91:J94)</f>
        <v>0</v>
      </c>
      <c r="K95" s="275"/>
      <c r="L95" s="275"/>
    </row>
    <row r="96" spans="1:13" x14ac:dyDescent="0.3">
      <c r="A96" s="284"/>
      <c r="B96" s="284"/>
      <c r="C96" s="280"/>
      <c r="D96" s="284"/>
      <c r="E96" s="284"/>
      <c r="F96" s="284"/>
      <c r="G96" s="284"/>
      <c r="H96" s="284"/>
      <c r="I96" s="284"/>
      <c r="J96" s="284"/>
      <c r="K96" s="275"/>
      <c r="L96" s="275"/>
    </row>
    <row r="97" spans="1:12" ht="15" customHeight="1" x14ac:dyDescent="0.3">
      <c r="A97" s="376" t="s">
        <v>631</v>
      </c>
      <c r="B97" s="376"/>
      <c r="C97" s="376"/>
      <c r="D97" s="376"/>
      <c r="E97" s="376"/>
      <c r="F97" s="271"/>
      <c r="G97" s="272"/>
      <c r="H97" s="272"/>
      <c r="I97" s="272"/>
      <c r="J97" s="271"/>
      <c r="K97" s="275"/>
      <c r="L97" s="275"/>
    </row>
    <row r="98" spans="1:12" x14ac:dyDescent="0.3">
      <c r="A98" s="374"/>
      <c r="B98" s="374"/>
      <c r="C98" s="374"/>
      <c r="D98" s="374"/>
      <c r="E98" s="374"/>
      <c r="F98" s="374"/>
      <c r="G98" s="374"/>
      <c r="H98" s="374"/>
      <c r="I98" s="374"/>
      <c r="J98" s="374"/>
      <c r="K98" s="275"/>
      <c r="L98" s="275"/>
    </row>
    <row r="99" spans="1:12" ht="28.8" x14ac:dyDescent="0.3">
      <c r="A99" s="276">
        <v>6</v>
      </c>
      <c r="B99" s="276">
        <v>1</v>
      </c>
      <c r="C99" s="300" t="s">
        <v>632</v>
      </c>
      <c r="D99" s="278">
        <v>12</v>
      </c>
      <c r="E99" s="278" t="s">
        <v>6</v>
      </c>
      <c r="F99" s="279"/>
      <c r="G99" s="279"/>
      <c r="H99" s="279">
        <f t="shared" ref="H99:H106" si="18">ROUND(D99*F99, 0)</f>
        <v>0</v>
      </c>
      <c r="I99" s="279">
        <f t="shared" ref="I99:I106" si="19">ROUND(D99*G99, 0)</f>
        <v>0</v>
      </c>
      <c r="J99" s="279">
        <f t="shared" ref="J99:J106" si="20">SUM(H99:I99)</f>
        <v>0</v>
      </c>
      <c r="K99" s="275"/>
      <c r="L99" s="275"/>
    </row>
    <row r="100" spans="1:12" ht="28.8" x14ac:dyDescent="0.3">
      <c r="A100" s="276">
        <v>6</v>
      </c>
      <c r="B100" s="276">
        <v>2</v>
      </c>
      <c r="C100" s="300" t="s">
        <v>633</v>
      </c>
      <c r="D100" s="278">
        <v>12</v>
      </c>
      <c r="E100" s="278" t="s">
        <v>6</v>
      </c>
      <c r="F100" s="279"/>
      <c r="G100" s="279"/>
      <c r="H100" s="279">
        <f t="shared" si="18"/>
        <v>0</v>
      </c>
      <c r="I100" s="279">
        <f t="shared" si="19"/>
        <v>0</v>
      </c>
      <c r="J100" s="279">
        <f t="shared" si="20"/>
        <v>0</v>
      </c>
      <c r="K100" s="275"/>
      <c r="L100" s="275"/>
    </row>
    <row r="101" spans="1:12" x14ac:dyDescent="0.3">
      <c r="A101" s="276">
        <v>6</v>
      </c>
      <c r="B101" s="276">
        <v>4</v>
      </c>
      <c r="C101" s="300" t="s">
        <v>634</v>
      </c>
      <c r="D101" s="278">
        <v>12</v>
      </c>
      <c r="E101" s="278" t="s">
        <v>6</v>
      </c>
      <c r="F101" s="279"/>
      <c r="G101" s="279"/>
      <c r="H101" s="279">
        <f t="shared" si="18"/>
        <v>0</v>
      </c>
      <c r="I101" s="279">
        <f t="shared" si="19"/>
        <v>0</v>
      </c>
      <c r="J101" s="279">
        <f t="shared" si="20"/>
        <v>0</v>
      </c>
      <c r="K101" s="275"/>
      <c r="L101" s="275"/>
    </row>
    <row r="102" spans="1:12" ht="43.2" x14ac:dyDescent="0.3">
      <c r="A102" s="276">
        <v>6</v>
      </c>
      <c r="B102" s="276">
        <v>5</v>
      </c>
      <c r="C102" s="300" t="s">
        <v>635</v>
      </c>
      <c r="D102" s="278">
        <v>1</v>
      </c>
      <c r="E102" s="278" t="s">
        <v>6</v>
      </c>
      <c r="F102" s="279"/>
      <c r="G102" s="279"/>
      <c r="H102" s="279">
        <f t="shared" si="18"/>
        <v>0</v>
      </c>
      <c r="I102" s="279">
        <f t="shared" si="19"/>
        <v>0</v>
      </c>
      <c r="J102" s="279">
        <f t="shared" si="20"/>
        <v>0</v>
      </c>
      <c r="K102" s="275"/>
      <c r="L102" s="275"/>
    </row>
    <row r="103" spans="1:12" x14ac:dyDescent="0.3">
      <c r="A103" s="276">
        <v>6</v>
      </c>
      <c r="B103" s="276">
        <v>6</v>
      </c>
      <c r="C103" s="300" t="s">
        <v>636</v>
      </c>
      <c r="D103" s="278">
        <v>12</v>
      </c>
      <c r="E103" s="278" t="s">
        <v>6</v>
      </c>
      <c r="F103" s="279"/>
      <c r="G103" s="279"/>
      <c r="H103" s="279">
        <f t="shared" si="18"/>
        <v>0</v>
      </c>
      <c r="I103" s="279">
        <f t="shared" si="19"/>
        <v>0</v>
      </c>
      <c r="J103" s="279">
        <f t="shared" si="20"/>
        <v>0</v>
      </c>
      <c r="K103" s="275"/>
      <c r="L103" s="275"/>
    </row>
    <row r="104" spans="1:12" x14ac:dyDescent="0.3">
      <c r="A104" s="276">
        <v>6</v>
      </c>
      <c r="B104" s="276">
        <v>7</v>
      </c>
      <c r="C104" s="300" t="s">
        <v>637</v>
      </c>
      <c r="D104" s="278">
        <v>150</v>
      </c>
      <c r="E104" s="278" t="s">
        <v>550</v>
      </c>
      <c r="F104" s="279"/>
      <c r="G104" s="279"/>
      <c r="H104" s="279">
        <f t="shared" si="18"/>
        <v>0</v>
      </c>
      <c r="I104" s="279">
        <f t="shared" si="19"/>
        <v>0</v>
      </c>
      <c r="J104" s="279">
        <f t="shared" si="20"/>
        <v>0</v>
      </c>
      <c r="K104" s="275"/>
      <c r="L104" s="275"/>
    </row>
    <row r="105" spans="1:12" ht="28.8" x14ac:dyDescent="0.3">
      <c r="A105" s="276">
        <v>6</v>
      </c>
      <c r="B105" s="276">
        <v>10</v>
      </c>
      <c r="C105" s="300" t="s">
        <v>638</v>
      </c>
      <c r="D105" s="278">
        <v>100</v>
      </c>
      <c r="E105" s="278" t="s">
        <v>6</v>
      </c>
      <c r="F105" s="279"/>
      <c r="G105" s="279"/>
      <c r="H105" s="279">
        <f t="shared" si="18"/>
        <v>0</v>
      </c>
      <c r="I105" s="279">
        <f t="shared" si="19"/>
        <v>0</v>
      </c>
      <c r="J105" s="279">
        <f t="shared" si="20"/>
        <v>0</v>
      </c>
      <c r="K105" s="275"/>
      <c r="L105" s="275"/>
    </row>
    <row r="106" spans="1:12" ht="28.8" x14ac:dyDescent="0.3">
      <c r="A106" s="276">
        <v>6</v>
      </c>
      <c r="B106" s="276">
        <v>11</v>
      </c>
      <c r="C106" s="300" t="s">
        <v>639</v>
      </c>
      <c r="D106" s="278">
        <v>200</v>
      </c>
      <c r="E106" s="278" t="s">
        <v>6</v>
      </c>
      <c r="F106" s="279"/>
      <c r="G106" s="279"/>
      <c r="H106" s="279">
        <f t="shared" si="18"/>
        <v>0</v>
      </c>
      <c r="I106" s="279">
        <f t="shared" si="19"/>
        <v>0</v>
      </c>
      <c r="J106" s="279">
        <f t="shared" si="20"/>
        <v>0</v>
      </c>
      <c r="K106" s="275"/>
      <c r="L106" s="275"/>
    </row>
    <row r="107" spans="1:12" ht="15" customHeight="1" x14ac:dyDescent="0.3">
      <c r="A107" s="375" t="s">
        <v>640</v>
      </c>
      <c r="B107" s="375"/>
      <c r="C107" s="375"/>
      <c r="D107" s="375"/>
      <c r="E107" s="375"/>
      <c r="F107" s="281"/>
      <c r="G107" s="282"/>
      <c r="H107" s="285">
        <f>SUM(H99:H106)</f>
        <v>0</v>
      </c>
      <c r="I107" s="285">
        <f>SUM(I99:I106)</f>
        <v>0</v>
      </c>
      <c r="J107" s="299">
        <f>SUM(J99:J106)</f>
        <v>0</v>
      </c>
      <c r="K107" s="275"/>
      <c r="L107" s="275"/>
    </row>
    <row r="108" spans="1:12" x14ac:dyDescent="0.3">
      <c r="A108" s="284"/>
      <c r="B108" s="284"/>
      <c r="C108" s="280"/>
      <c r="D108" s="284"/>
      <c r="E108" s="284"/>
      <c r="F108" s="284"/>
      <c r="G108" s="284"/>
      <c r="H108" s="284"/>
      <c r="I108" s="284"/>
      <c r="J108" s="284"/>
      <c r="K108" s="275"/>
      <c r="L108" s="275"/>
    </row>
    <row r="109" spans="1:12" ht="15" customHeight="1" x14ac:dyDescent="0.3">
      <c r="A109" s="376" t="s">
        <v>641</v>
      </c>
      <c r="B109" s="376"/>
      <c r="C109" s="376"/>
      <c r="D109" s="376"/>
      <c r="E109" s="376"/>
      <c r="F109" s="271"/>
      <c r="G109" s="272"/>
      <c r="H109" s="272"/>
      <c r="I109" s="272"/>
      <c r="J109" s="271"/>
      <c r="K109" s="275"/>
      <c r="L109" s="275"/>
    </row>
    <row r="110" spans="1:12" x14ac:dyDescent="0.3">
      <c r="A110" s="374"/>
      <c r="B110" s="374"/>
      <c r="C110" s="374"/>
      <c r="D110" s="374"/>
      <c r="E110" s="374"/>
      <c r="F110" s="374"/>
      <c r="G110" s="374"/>
      <c r="H110" s="374"/>
      <c r="I110" s="374"/>
      <c r="J110" s="374"/>
      <c r="K110" s="275"/>
      <c r="L110" s="275"/>
    </row>
    <row r="111" spans="1:12" ht="28.8" x14ac:dyDescent="0.3">
      <c r="A111" s="276">
        <v>7</v>
      </c>
      <c r="B111" s="276">
        <v>1</v>
      </c>
      <c r="C111" s="287" t="s">
        <v>642</v>
      </c>
      <c r="D111" s="278">
        <v>1</v>
      </c>
      <c r="E111" s="278" t="s">
        <v>568</v>
      </c>
      <c r="F111" s="279"/>
      <c r="G111" s="279"/>
      <c r="H111" s="279">
        <f t="shared" ref="H111:H118" si="21">ROUND(D111*F111, 0)</f>
        <v>0</v>
      </c>
      <c r="I111" s="279">
        <f t="shared" ref="I111:I118" si="22">ROUND(D111*G111, 0)</f>
        <v>0</v>
      </c>
      <c r="J111" s="279">
        <f t="shared" ref="J111:J118" si="23">SUM(H111:I111)</f>
        <v>0</v>
      </c>
      <c r="K111" s="275"/>
      <c r="L111" s="275"/>
    </row>
    <row r="112" spans="1:12" ht="28.8" x14ac:dyDescent="0.3">
      <c r="A112" s="276">
        <v>7</v>
      </c>
      <c r="B112" s="276">
        <v>2</v>
      </c>
      <c r="C112" s="287" t="s">
        <v>643</v>
      </c>
      <c r="D112" s="278">
        <v>1</v>
      </c>
      <c r="E112" s="278" t="s">
        <v>568</v>
      </c>
      <c r="F112" s="279"/>
      <c r="G112" s="279"/>
      <c r="H112" s="279">
        <f t="shared" si="21"/>
        <v>0</v>
      </c>
      <c r="I112" s="279">
        <f t="shared" si="22"/>
        <v>0</v>
      </c>
      <c r="J112" s="279">
        <f t="shared" si="23"/>
        <v>0</v>
      </c>
      <c r="K112" s="275"/>
      <c r="L112" s="275"/>
    </row>
    <row r="113" spans="1:12" ht="28.8" x14ac:dyDescent="0.3">
      <c r="A113" s="276">
        <v>7</v>
      </c>
      <c r="B113" s="276">
        <v>3</v>
      </c>
      <c r="C113" s="287" t="s">
        <v>644</v>
      </c>
      <c r="D113" s="278">
        <v>1</v>
      </c>
      <c r="E113" s="278" t="s">
        <v>568</v>
      </c>
      <c r="F113" s="279"/>
      <c r="G113" s="279"/>
      <c r="H113" s="279">
        <f t="shared" si="21"/>
        <v>0</v>
      </c>
      <c r="I113" s="279">
        <f t="shared" si="22"/>
        <v>0</v>
      </c>
      <c r="J113" s="279">
        <f t="shared" si="23"/>
        <v>0</v>
      </c>
      <c r="K113" s="275"/>
      <c r="L113" s="275"/>
    </row>
    <row r="114" spans="1:12" hidden="1" x14ac:dyDescent="0.3">
      <c r="A114" s="276">
        <v>7</v>
      </c>
      <c r="B114" s="276">
        <v>4</v>
      </c>
      <c r="C114" s="287" t="s">
        <v>645</v>
      </c>
      <c r="D114" s="278">
        <v>1</v>
      </c>
      <c r="E114" s="278" t="s">
        <v>568</v>
      </c>
      <c r="F114" s="279"/>
      <c r="G114" s="301"/>
      <c r="H114" s="279">
        <f t="shared" si="21"/>
        <v>0</v>
      </c>
      <c r="I114" s="279">
        <f t="shared" si="22"/>
        <v>0</v>
      </c>
      <c r="J114" s="279">
        <f t="shared" si="23"/>
        <v>0</v>
      </c>
      <c r="K114" s="275"/>
      <c r="L114" s="275"/>
    </row>
    <row r="115" spans="1:12" hidden="1" x14ac:dyDescent="0.3">
      <c r="A115" s="276">
        <v>7</v>
      </c>
      <c r="B115" s="276">
        <v>5</v>
      </c>
      <c r="C115" s="287" t="s">
        <v>646</v>
      </c>
      <c r="D115" s="278">
        <v>1</v>
      </c>
      <c r="E115" s="278" t="s">
        <v>568</v>
      </c>
      <c r="F115" s="279"/>
      <c r="G115" s="301"/>
      <c r="H115" s="279">
        <f t="shared" si="21"/>
        <v>0</v>
      </c>
      <c r="I115" s="279">
        <f t="shared" si="22"/>
        <v>0</v>
      </c>
      <c r="J115" s="279">
        <f t="shared" si="23"/>
        <v>0</v>
      </c>
      <c r="K115" s="275"/>
      <c r="L115" s="275"/>
    </row>
    <row r="116" spans="1:12" hidden="1" x14ac:dyDescent="0.3">
      <c r="A116" s="276">
        <v>7</v>
      </c>
      <c r="B116" s="276">
        <v>6</v>
      </c>
      <c r="C116" s="287" t="s">
        <v>647</v>
      </c>
      <c r="D116" s="278">
        <v>1</v>
      </c>
      <c r="E116" s="278" t="s">
        <v>568</v>
      </c>
      <c r="F116" s="279"/>
      <c r="G116" s="301"/>
      <c r="H116" s="279">
        <f t="shared" si="21"/>
        <v>0</v>
      </c>
      <c r="I116" s="279">
        <f t="shared" si="22"/>
        <v>0</v>
      </c>
      <c r="J116" s="279">
        <f t="shared" si="23"/>
        <v>0</v>
      </c>
      <c r="K116" s="275"/>
      <c r="L116" s="275"/>
    </row>
    <row r="117" spans="1:12" ht="28.8" hidden="1" x14ac:dyDescent="0.3">
      <c r="A117" s="276">
        <v>7</v>
      </c>
      <c r="B117" s="276">
        <v>7</v>
      </c>
      <c r="C117" s="287" t="s">
        <v>648</v>
      </c>
      <c r="D117" s="278">
        <v>1</v>
      </c>
      <c r="E117" s="278" t="s">
        <v>568</v>
      </c>
      <c r="F117" s="279"/>
      <c r="G117" s="301"/>
      <c r="H117" s="279">
        <f t="shared" si="21"/>
        <v>0</v>
      </c>
      <c r="I117" s="279">
        <f t="shared" si="22"/>
        <v>0</v>
      </c>
      <c r="J117" s="279">
        <f t="shared" si="23"/>
        <v>0</v>
      </c>
      <c r="K117" s="275"/>
      <c r="L117" s="275"/>
    </row>
    <row r="118" spans="1:12" ht="28.8" x14ac:dyDescent="0.3">
      <c r="A118" s="276">
        <v>7</v>
      </c>
      <c r="B118" s="276">
        <v>8</v>
      </c>
      <c r="C118" s="287" t="s">
        <v>649</v>
      </c>
      <c r="D118" s="278">
        <v>1</v>
      </c>
      <c r="E118" s="278" t="s">
        <v>568</v>
      </c>
      <c r="F118" s="279"/>
      <c r="G118" s="279"/>
      <c r="H118" s="279">
        <f t="shared" si="21"/>
        <v>0</v>
      </c>
      <c r="I118" s="279">
        <f t="shared" si="22"/>
        <v>0</v>
      </c>
      <c r="J118" s="279">
        <f t="shared" si="23"/>
        <v>0</v>
      </c>
      <c r="K118" s="275"/>
      <c r="L118" s="275"/>
    </row>
    <row r="119" spans="1:12" ht="15" customHeight="1" x14ac:dyDescent="0.3">
      <c r="A119" s="375" t="s">
        <v>650</v>
      </c>
      <c r="B119" s="375"/>
      <c r="C119" s="375"/>
      <c r="D119" s="375"/>
      <c r="E119" s="375"/>
      <c r="F119" s="281"/>
      <c r="G119" s="282"/>
      <c r="H119" s="299">
        <f>SUM(H111:H118)</f>
        <v>0</v>
      </c>
      <c r="I119" s="283">
        <f>SUM(I111:I118)</f>
        <v>0</v>
      </c>
      <c r="J119" s="283">
        <f>SUM(J111:J118)</f>
        <v>0</v>
      </c>
      <c r="K119" s="275"/>
      <c r="L119" s="275"/>
    </row>
    <row r="120" spans="1:12" x14ac:dyDescent="0.3">
      <c r="A120" s="374"/>
      <c r="B120" s="374"/>
      <c r="C120" s="374"/>
      <c r="D120" s="374"/>
      <c r="E120" s="374"/>
      <c r="F120" s="374"/>
      <c r="G120" s="374"/>
      <c r="H120" s="374"/>
      <c r="I120" s="374"/>
      <c r="J120" s="374"/>
      <c r="K120" s="275"/>
      <c r="L120" s="275"/>
    </row>
    <row r="121" spans="1:12" ht="15" customHeight="1" x14ac:dyDescent="0.3">
      <c r="A121" s="376" t="s">
        <v>651</v>
      </c>
      <c r="B121" s="376"/>
      <c r="C121" s="376"/>
      <c r="D121" s="376"/>
      <c r="E121" s="376"/>
      <c r="F121" s="271"/>
      <c r="G121" s="272"/>
      <c r="H121" s="272"/>
      <c r="I121" s="272"/>
      <c r="J121" s="271"/>
      <c r="K121" s="275"/>
      <c r="L121" s="275"/>
    </row>
    <row r="122" spans="1:12" x14ac:dyDescent="0.3">
      <c r="A122" s="374"/>
      <c r="B122" s="374"/>
      <c r="C122" s="374"/>
      <c r="D122" s="374"/>
      <c r="E122" s="374"/>
      <c r="F122" s="374"/>
      <c r="G122" s="374"/>
      <c r="H122" s="374"/>
      <c r="I122" s="374"/>
      <c r="J122" s="374"/>
      <c r="K122" s="275"/>
      <c r="L122" s="275"/>
    </row>
    <row r="123" spans="1:12" x14ac:dyDescent="0.3">
      <c r="A123" s="276">
        <v>8</v>
      </c>
      <c r="B123" s="276">
        <v>1</v>
      </c>
      <c r="C123" s="287" t="s">
        <v>652</v>
      </c>
      <c r="D123" s="278">
        <f>60*65</f>
        <v>3900</v>
      </c>
      <c r="E123" s="278" t="s">
        <v>550</v>
      </c>
      <c r="F123" s="279"/>
      <c r="G123" s="279"/>
      <c r="H123" s="279">
        <f t="shared" ref="H123:H143" si="24">ROUND(D123*F123, 0)</f>
        <v>0</v>
      </c>
      <c r="I123" s="279">
        <f t="shared" ref="I123:I143" si="25">ROUND(D123*G123, 0)</f>
        <v>0</v>
      </c>
      <c r="J123" s="279">
        <f t="shared" ref="J123:J143" si="26">SUM(H123:I123)</f>
        <v>0</v>
      </c>
      <c r="K123" s="275"/>
      <c r="L123" s="275"/>
    </row>
    <row r="124" spans="1:12" ht="100.8" x14ac:dyDescent="0.3">
      <c r="A124" s="276">
        <v>8</v>
      </c>
      <c r="B124" s="276">
        <v>2</v>
      </c>
      <c r="C124" s="287" t="s">
        <v>653</v>
      </c>
      <c r="D124" s="278">
        <v>3</v>
      </c>
      <c r="E124" s="278" t="s">
        <v>568</v>
      </c>
      <c r="F124" s="279"/>
      <c r="G124" s="279"/>
      <c r="H124" s="279">
        <f t="shared" si="24"/>
        <v>0</v>
      </c>
      <c r="I124" s="279">
        <f t="shared" si="25"/>
        <v>0</v>
      </c>
      <c r="J124" s="279">
        <f t="shared" si="26"/>
        <v>0</v>
      </c>
      <c r="K124" s="275"/>
      <c r="L124" s="275"/>
    </row>
    <row r="125" spans="1:12" ht="28.8" x14ac:dyDescent="0.3">
      <c r="A125" s="276">
        <v>8</v>
      </c>
      <c r="B125" s="276">
        <v>3</v>
      </c>
      <c r="C125" s="287" t="s">
        <v>654</v>
      </c>
      <c r="D125" s="278">
        <v>4</v>
      </c>
      <c r="E125" s="278" t="s">
        <v>6</v>
      </c>
      <c r="F125" s="279"/>
      <c r="G125" s="279"/>
      <c r="H125" s="279">
        <f t="shared" si="24"/>
        <v>0</v>
      </c>
      <c r="I125" s="279">
        <f t="shared" si="25"/>
        <v>0</v>
      </c>
      <c r="J125" s="279">
        <f t="shared" si="26"/>
        <v>0</v>
      </c>
      <c r="K125" s="275"/>
      <c r="L125" s="275"/>
    </row>
    <row r="126" spans="1:12" x14ac:dyDescent="0.3">
      <c r="A126" s="276">
        <v>8</v>
      </c>
      <c r="B126" s="276">
        <v>4</v>
      </c>
      <c r="C126" s="287" t="s">
        <v>655</v>
      </c>
      <c r="D126" s="278">
        <v>2</v>
      </c>
      <c r="E126" s="278" t="s">
        <v>6</v>
      </c>
      <c r="F126" s="279"/>
      <c r="G126" s="279"/>
      <c r="H126" s="279">
        <f t="shared" si="24"/>
        <v>0</v>
      </c>
      <c r="I126" s="279">
        <f t="shared" si="25"/>
        <v>0</v>
      </c>
      <c r="J126" s="279">
        <f t="shared" si="26"/>
        <v>0</v>
      </c>
      <c r="K126" s="275"/>
      <c r="L126" s="275"/>
    </row>
    <row r="127" spans="1:12" ht="72" x14ac:dyDescent="0.3">
      <c r="A127" s="276">
        <v>8</v>
      </c>
      <c r="B127" s="276">
        <v>5</v>
      </c>
      <c r="C127" s="287" t="s">
        <v>656</v>
      </c>
      <c r="D127" s="278">
        <v>5</v>
      </c>
      <c r="E127" s="278" t="s">
        <v>6</v>
      </c>
      <c r="F127" s="302"/>
      <c r="G127" s="279"/>
      <c r="H127" s="279">
        <f t="shared" si="24"/>
        <v>0</v>
      </c>
      <c r="I127" s="279">
        <f t="shared" si="25"/>
        <v>0</v>
      </c>
      <c r="J127" s="279">
        <f t="shared" si="26"/>
        <v>0</v>
      </c>
      <c r="K127" s="275"/>
      <c r="L127" s="275"/>
    </row>
    <row r="128" spans="1:12" x14ac:dyDescent="0.3">
      <c r="A128" s="276">
        <v>8</v>
      </c>
      <c r="B128" s="276">
        <v>6</v>
      </c>
      <c r="C128" s="287" t="s">
        <v>657</v>
      </c>
      <c r="D128" s="278">
        <v>8</v>
      </c>
      <c r="E128" s="278" t="s">
        <v>6</v>
      </c>
      <c r="F128" s="279"/>
      <c r="G128" s="279"/>
      <c r="H128" s="279">
        <f t="shared" si="24"/>
        <v>0</v>
      </c>
      <c r="I128" s="279">
        <f t="shared" si="25"/>
        <v>0</v>
      </c>
      <c r="J128" s="279">
        <f t="shared" si="26"/>
        <v>0</v>
      </c>
      <c r="K128" s="275"/>
      <c r="L128" s="275"/>
    </row>
    <row r="129" spans="1:12" ht="28.8" x14ac:dyDescent="0.3">
      <c r="A129" s="276">
        <v>8</v>
      </c>
      <c r="B129" s="276">
        <v>7</v>
      </c>
      <c r="C129" s="287" t="s">
        <v>658</v>
      </c>
      <c r="D129" s="278">
        <v>11</v>
      </c>
      <c r="E129" s="278" t="s">
        <v>6</v>
      </c>
      <c r="F129" s="279"/>
      <c r="G129" s="279"/>
      <c r="H129" s="279">
        <f t="shared" si="24"/>
        <v>0</v>
      </c>
      <c r="I129" s="279">
        <f t="shared" si="25"/>
        <v>0</v>
      </c>
      <c r="J129" s="279">
        <f t="shared" si="26"/>
        <v>0</v>
      </c>
      <c r="K129" s="275"/>
      <c r="L129" s="275"/>
    </row>
    <row r="130" spans="1:12" ht="28.8" x14ac:dyDescent="0.3">
      <c r="A130" s="276">
        <v>8</v>
      </c>
      <c r="B130" s="276">
        <v>8</v>
      </c>
      <c r="C130" s="287" t="s">
        <v>659</v>
      </c>
      <c r="D130" s="278">
        <v>18</v>
      </c>
      <c r="E130" s="278" t="s">
        <v>6</v>
      </c>
      <c r="F130" s="279"/>
      <c r="G130" s="279"/>
      <c r="H130" s="279">
        <f t="shared" si="24"/>
        <v>0</v>
      </c>
      <c r="I130" s="279">
        <f t="shared" si="25"/>
        <v>0</v>
      </c>
      <c r="J130" s="279">
        <f t="shared" si="26"/>
        <v>0</v>
      </c>
      <c r="K130" s="275"/>
      <c r="L130" s="275"/>
    </row>
    <row r="131" spans="1:12" ht="28.8" x14ac:dyDescent="0.3">
      <c r="A131" s="276">
        <v>8</v>
      </c>
      <c r="B131" s="276">
        <v>9</v>
      </c>
      <c r="C131" s="287" t="s">
        <v>660</v>
      </c>
      <c r="D131" s="278">
        <v>4</v>
      </c>
      <c r="E131" s="278" t="s">
        <v>6</v>
      </c>
      <c r="F131" s="279"/>
      <c r="G131" s="279"/>
      <c r="H131" s="279">
        <f t="shared" si="24"/>
        <v>0</v>
      </c>
      <c r="I131" s="279">
        <f t="shared" si="25"/>
        <v>0</v>
      </c>
      <c r="J131" s="279">
        <f t="shared" si="26"/>
        <v>0</v>
      </c>
      <c r="K131" s="275"/>
      <c r="L131" s="275"/>
    </row>
    <row r="132" spans="1:12" x14ac:dyDescent="0.3">
      <c r="A132" s="276">
        <v>8</v>
      </c>
      <c r="B132" s="276">
        <v>10</v>
      </c>
      <c r="C132" s="287" t="s">
        <v>661</v>
      </c>
      <c r="D132" s="278">
        <v>9</v>
      </c>
      <c r="E132" s="278" t="s">
        <v>6</v>
      </c>
      <c r="F132" s="279"/>
      <c r="G132" s="279"/>
      <c r="H132" s="279">
        <f t="shared" si="24"/>
        <v>0</v>
      </c>
      <c r="I132" s="279">
        <f t="shared" si="25"/>
        <v>0</v>
      </c>
      <c r="J132" s="279">
        <f t="shared" si="26"/>
        <v>0</v>
      </c>
      <c r="K132" s="275"/>
      <c r="L132" s="275"/>
    </row>
    <row r="133" spans="1:12" x14ac:dyDescent="0.3">
      <c r="A133" s="276">
        <v>8</v>
      </c>
      <c r="B133" s="276">
        <v>11</v>
      </c>
      <c r="C133" s="287" t="s">
        <v>662</v>
      </c>
      <c r="D133" s="278">
        <v>8</v>
      </c>
      <c r="E133" s="278" t="s">
        <v>6</v>
      </c>
      <c r="F133" s="279"/>
      <c r="G133" s="279"/>
      <c r="H133" s="279">
        <f t="shared" si="24"/>
        <v>0</v>
      </c>
      <c r="I133" s="279">
        <f t="shared" si="25"/>
        <v>0</v>
      </c>
      <c r="J133" s="279">
        <f t="shared" si="26"/>
        <v>0</v>
      </c>
      <c r="K133" s="275"/>
      <c r="L133" s="275"/>
    </row>
    <row r="134" spans="1:12" x14ac:dyDescent="0.3">
      <c r="A134" s="276">
        <v>8</v>
      </c>
      <c r="B134" s="276">
        <v>12</v>
      </c>
      <c r="C134" s="287" t="s">
        <v>663</v>
      </c>
      <c r="D134" s="278">
        <v>8</v>
      </c>
      <c r="E134" s="278" t="s">
        <v>6</v>
      </c>
      <c r="F134" s="279"/>
      <c r="G134" s="279"/>
      <c r="H134" s="279">
        <f t="shared" si="24"/>
        <v>0</v>
      </c>
      <c r="I134" s="279">
        <f t="shared" si="25"/>
        <v>0</v>
      </c>
      <c r="J134" s="279">
        <f t="shared" si="26"/>
        <v>0</v>
      </c>
      <c r="K134" s="275"/>
      <c r="L134" s="275"/>
    </row>
    <row r="135" spans="1:12" x14ac:dyDescent="0.3">
      <c r="A135" s="276">
        <v>8</v>
      </c>
      <c r="B135" s="276">
        <v>13</v>
      </c>
      <c r="C135" s="287" t="s">
        <v>664</v>
      </c>
      <c r="D135" s="278">
        <v>8</v>
      </c>
      <c r="E135" s="278" t="s">
        <v>6</v>
      </c>
      <c r="F135" s="279"/>
      <c r="G135" s="279"/>
      <c r="H135" s="279">
        <f t="shared" si="24"/>
        <v>0</v>
      </c>
      <c r="I135" s="279">
        <f t="shared" si="25"/>
        <v>0</v>
      </c>
      <c r="J135" s="279">
        <f t="shared" si="26"/>
        <v>0</v>
      </c>
      <c r="K135" s="275"/>
      <c r="L135" s="275"/>
    </row>
    <row r="136" spans="1:12" ht="57.6" hidden="1" x14ac:dyDescent="0.3">
      <c r="A136" s="276">
        <v>8</v>
      </c>
      <c r="B136" s="276">
        <v>14</v>
      </c>
      <c r="C136" s="287" t="s">
        <v>665</v>
      </c>
      <c r="D136" s="278">
        <v>1</v>
      </c>
      <c r="E136" s="278" t="s">
        <v>132</v>
      </c>
      <c r="F136" s="279"/>
      <c r="G136" s="279"/>
      <c r="H136" s="279">
        <f t="shared" si="24"/>
        <v>0</v>
      </c>
      <c r="I136" s="279">
        <f t="shared" si="25"/>
        <v>0</v>
      </c>
      <c r="J136" s="279">
        <f t="shared" si="26"/>
        <v>0</v>
      </c>
      <c r="K136" s="275"/>
      <c r="L136" s="275"/>
    </row>
    <row r="137" spans="1:12" hidden="1" x14ac:dyDescent="0.3">
      <c r="A137" s="276">
        <v>8</v>
      </c>
      <c r="B137" s="276">
        <v>15</v>
      </c>
      <c r="C137" s="287" t="s">
        <v>666</v>
      </c>
      <c r="D137" s="278">
        <v>18</v>
      </c>
      <c r="E137" s="278" t="s">
        <v>6</v>
      </c>
      <c r="F137" s="279"/>
      <c r="G137" s="279"/>
      <c r="H137" s="279">
        <f t="shared" si="24"/>
        <v>0</v>
      </c>
      <c r="I137" s="279">
        <f t="shared" si="25"/>
        <v>0</v>
      </c>
      <c r="J137" s="279">
        <f t="shared" si="26"/>
        <v>0</v>
      </c>
      <c r="K137" s="275"/>
      <c r="L137" s="275"/>
    </row>
    <row r="138" spans="1:12" hidden="1" x14ac:dyDescent="0.3">
      <c r="A138" s="276">
        <v>8</v>
      </c>
      <c r="B138" s="276">
        <v>16</v>
      </c>
      <c r="C138" s="287" t="s">
        <v>667</v>
      </c>
      <c r="D138" s="278">
        <v>1</v>
      </c>
      <c r="E138" s="278" t="s">
        <v>668</v>
      </c>
      <c r="F138" s="279"/>
      <c r="G138" s="279"/>
      <c r="H138" s="279">
        <f t="shared" si="24"/>
        <v>0</v>
      </c>
      <c r="I138" s="279">
        <f t="shared" si="25"/>
        <v>0</v>
      </c>
      <c r="J138" s="279">
        <f t="shared" si="26"/>
        <v>0</v>
      </c>
      <c r="K138" s="275"/>
      <c r="L138" s="275"/>
    </row>
    <row r="139" spans="1:12" ht="43.2" hidden="1" x14ac:dyDescent="0.3">
      <c r="A139" s="276">
        <v>8</v>
      </c>
      <c r="B139" s="276">
        <v>17</v>
      </c>
      <c r="C139" s="287" t="s">
        <v>669</v>
      </c>
      <c r="D139" s="278">
        <v>1</v>
      </c>
      <c r="E139" s="278" t="s">
        <v>132</v>
      </c>
      <c r="F139" s="279"/>
      <c r="G139" s="279"/>
      <c r="H139" s="279">
        <f t="shared" si="24"/>
        <v>0</v>
      </c>
      <c r="I139" s="279">
        <f t="shared" si="25"/>
        <v>0</v>
      </c>
      <c r="J139" s="279">
        <f t="shared" si="26"/>
        <v>0</v>
      </c>
      <c r="K139" s="275"/>
      <c r="L139" s="275"/>
    </row>
    <row r="140" spans="1:12" ht="43.2" hidden="1" x14ac:dyDescent="0.3">
      <c r="A140" s="276">
        <v>8</v>
      </c>
      <c r="B140" s="276">
        <v>18</v>
      </c>
      <c r="C140" s="287" t="s">
        <v>670</v>
      </c>
      <c r="D140" s="278">
        <v>450</v>
      </c>
      <c r="E140" s="278" t="s">
        <v>550</v>
      </c>
      <c r="F140" s="279"/>
      <c r="G140" s="279"/>
      <c r="H140" s="279">
        <f t="shared" si="24"/>
        <v>0</v>
      </c>
      <c r="I140" s="279">
        <f t="shared" si="25"/>
        <v>0</v>
      </c>
      <c r="J140" s="279">
        <f t="shared" si="26"/>
        <v>0</v>
      </c>
      <c r="K140" s="275"/>
      <c r="L140" s="275"/>
    </row>
    <row r="141" spans="1:12" ht="144" hidden="1" x14ac:dyDescent="0.3">
      <c r="A141" s="276">
        <v>8</v>
      </c>
      <c r="B141" s="276">
        <v>19</v>
      </c>
      <c r="C141" s="287" t="s">
        <v>671</v>
      </c>
      <c r="D141" s="278">
        <v>1</v>
      </c>
      <c r="E141" s="278" t="s">
        <v>6</v>
      </c>
      <c r="F141" s="279"/>
      <c r="G141" s="279"/>
      <c r="H141" s="279">
        <f t="shared" si="24"/>
        <v>0</v>
      </c>
      <c r="I141" s="279">
        <f t="shared" si="25"/>
        <v>0</v>
      </c>
      <c r="J141" s="279">
        <f t="shared" si="26"/>
        <v>0</v>
      </c>
      <c r="K141" s="275"/>
      <c r="L141" s="275"/>
    </row>
    <row r="142" spans="1:12" ht="115.2" hidden="1" x14ac:dyDescent="0.3">
      <c r="A142" s="276">
        <v>8</v>
      </c>
      <c r="B142" s="276">
        <v>20</v>
      </c>
      <c r="C142" s="287" t="s">
        <v>672</v>
      </c>
      <c r="D142" s="278">
        <v>3</v>
      </c>
      <c r="E142" s="278" t="s">
        <v>6</v>
      </c>
      <c r="F142" s="279"/>
      <c r="G142" s="279"/>
      <c r="H142" s="279">
        <f t="shared" si="24"/>
        <v>0</v>
      </c>
      <c r="I142" s="279">
        <f t="shared" si="25"/>
        <v>0</v>
      </c>
      <c r="J142" s="279">
        <f t="shared" si="26"/>
        <v>0</v>
      </c>
      <c r="K142" s="275"/>
      <c r="L142" s="275"/>
    </row>
    <row r="143" spans="1:12" ht="57.6" hidden="1" x14ac:dyDescent="0.3">
      <c r="A143" s="276">
        <v>8</v>
      </c>
      <c r="B143" s="276">
        <v>21</v>
      </c>
      <c r="C143" s="287" t="s">
        <v>673</v>
      </c>
      <c r="D143" s="278">
        <v>1</v>
      </c>
      <c r="E143" s="278" t="s">
        <v>6</v>
      </c>
      <c r="F143" s="279"/>
      <c r="G143" s="279"/>
      <c r="H143" s="279">
        <f t="shared" si="24"/>
        <v>0</v>
      </c>
      <c r="I143" s="279">
        <f t="shared" si="25"/>
        <v>0</v>
      </c>
      <c r="J143" s="279">
        <f t="shared" si="26"/>
        <v>0</v>
      </c>
      <c r="K143" s="275"/>
      <c r="L143" s="275"/>
    </row>
    <row r="144" spans="1:12" ht="15" customHeight="1" x14ac:dyDescent="0.3">
      <c r="A144" s="375" t="s">
        <v>674</v>
      </c>
      <c r="B144" s="375"/>
      <c r="C144" s="375"/>
      <c r="D144" s="375"/>
      <c r="E144" s="375"/>
      <c r="F144" s="281"/>
      <c r="G144" s="282"/>
      <c r="H144" s="299">
        <f>SUM(H123:H143)</f>
        <v>0</v>
      </c>
      <c r="I144" s="299">
        <f>SUM(I123:I143)</f>
        <v>0</v>
      </c>
      <c r="J144" s="299">
        <f>SUM(J123:J143)</f>
        <v>0</v>
      </c>
    </row>
    <row r="145" spans="8:10" x14ac:dyDescent="0.3">
      <c r="H145" s="303"/>
      <c r="I145" s="303"/>
      <c r="J145" s="303"/>
    </row>
    <row r="146" spans="8:10" x14ac:dyDescent="0.3">
      <c r="H146" s="304"/>
      <c r="I146" s="304"/>
      <c r="J146" s="304"/>
    </row>
  </sheetData>
  <mergeCells count="31">
    <mergeCell ref="A13:E13"/>
    <mergeCell ref="A2:J2"/>
    <mergeCell ref="A3:E3"/>
    <mergeCell ref="A4:J4"/>
    <mergeCell ref="A5:J5"/>
    <mergeCell ref="A10:E10"/>
    <mergeCell ref="A48:J48"/>
    <mergeCell ref="A14:J14"/>
    <mergeCell ref="A15:J15"/>
    <mergeCell ref="A16:J16"/>
    <mergeCell ref="A17:J17"/>
    <mergeCell ref="A18:J18"/>
    <mergeCell ref="A19:J19"/>
    <mergeCell ref="A32:E32"/>
    <mergeCell ref="A34:E34"/>
    <mergeCell ref="A35:J35"/>
    <mergeCell ref="A46:E46"/>
    <mergeCell ref="A47:J47"/>
    <mergeCell ref="A88:E88"/>
    <mergeCell ref="A90:E90"/>
    <mergeCell ref="A95:E95"/>
    <mergeCell ref="A97:E97"/>
    <mergeCell ref="A98:J98"/>
    <mergeCell ref="A122:J122"/>
    <mergeCell ref="A144:E144"/>
    <mergeCell ref="A107:E107"/>
    <mergeCell ref="A109:E109"/>
    <mergeCell ref="A110:J110"/>
    <mergeCell ref="A119:E119"/>
    <mergeCell ref="A120:J120"/>
    <mergeCell ref="A121:E121"/>
  </mergeCells>
  <pageMargins left="0.70833333333333304" right="0.70833333333333304" top="0.74861111111111101" bottom="0.74861111111111101" header="0.31527777777777799" footer="0.31527777777777799"/>
  <pageSetup paperSize="9" scale="74" firstPageNumber="0" fitToHeight="0" orientation="landscape" horizontalDpi="300" verticalDpi="300" r:id="rId1"/>
  <headerFooter>
    <oddHeader>&amp;CKIVITELEZÉSI TERV&amp;RA kiírás az összes szakági tervekkel 
és a műszaki leírással együtt érvényes!</oddHeader>
    <oddFooter>&amp;LVeszprém labdarúgó sportlétesítmény
Gyakorló pályák&amp;C2020.06.26.</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13"/>
  <sheetViews>
    <sheetView topLeftCell="A7" workbookViewId="0">
      <selection activeCell="F15" sqref="F15"/>
    </sheetView>
  </sheetViews>
  <sheetFormatPr defaultColWidth="9.109375" defaultRowHeight="14.4" x14ac:dyDescent="0.3"/>
  <cols>
    <col min="1" max="2" width="9.109375" style="311"/>
    <col min="3" max="3" width="9.6640625" style="311" customWidth="1"/>
    <col min="4" max="4" width="26.6640625" style="311" customWidth="1"/>
    <col min="5" max="5" width="12" style="311" bestFit="1" customWidth="1"/>
    <col min="6" max="6" width="11.5546875" style="311" bestFit="1" customWidth="1"/>
    <col min="7" max="7" width="12.6640625" style="311" bestFit="1" customWidth="1"/>
    <col min="8" max="8" width="12" style="311" bestFit="1" customWidth="1"/>
    <col min="9" max="9" width="11" style="311" bestFit="1" customWidth="1"/>
    <col min="10" max="16384" width="9.109375" style="311"/>
  </cols>
  <sheetData>
    <row r="1" spans="1:6" ht="15" thickBot="1" x14ac:dyDescent="0.35"/>
    <row r="2" spans="1:6" ht="28.2" thickBot="1" x14ac:dyDescent="0.35">
      <c r="A2" s="312" t="s">
        <v>679</v>
      </c>
      <c r="B2" s="313" t="s">
        <v>680</v>
      </c>
      <c r="C2" s="312" t="s">
        <v>681</v>
      </c>
      <c r="D2" s="312" t="s">
        <v>26</v>
      </c>
      <c r="E2" s="314" t="s">
        <v>682</v>
      </c>
      <c r="F2" s="314" t="s">
        <v>683</v>
      </c>
    </row>
    <row r="3" spans="1:6" ht="16.2" thickBot="1" x14ac:dyDescent="0.35">
      <c r="A3" s="378" t="s">
        <v>699</v>
      </c>
      <c r="B3" s="379"/>
      <c r="C3" s="379"/>
      <c r="D3" s="379"/>
      <c r="E3" s="379"/>
      <c r="F3" s="380"/>
    </row>
    <row r="4" spans="1:6" ht="41.4" x14ac:dyDescent="0.3">
      <c r="A4" s="315" t="s">
        <v>684</v>
      </c>
      <c r="B4" s="316">
        <v>4</v>
      </c>
      <c r="C4" s="316" t="s">
        <v>6</v>
      </c>
      <c r="D4" s="317" t="s">
        <v>685</v>
      </c>
      <c r="E4" s="318">
        <v>0</v>
      </c>
      <c r="F4" s="319">
        <f>ROUND(B4*E4,0)</f>
        <v>0</v>
      </c>
    </row>
    <row r="5" spans="1:6" s="341" customFormat="1" ht="27.6" x14ac:dyDescent="0.3">
      <c r="A5" s="315" t="s">
        <v>686</v>
      </c>
      <c r="B5" s="316">
        <v>8</v>
      </c>
      <c r="C5" s="316" t="s">
        <v>6</v>
      </c>
      <c r="D5" s="317" t="s">
        <v>687</v>
      </c>
      <c r="E5" s="318">
        <v>0</v>
      </c>
      <c r="F5" s="319">
        <f>ROUND(B5*E5,0)</f>
        <v>0</v>
      </c>
    </row>
    <row r="6" spans="1:6" ht="27.6" x14ac:dyDescent="0.3">
      <c r="A6" s="315" t="s">
        <v>696</v>
      </c>
      <c r="B6" s="316">
        <v>1</v>
      </c>
      <c r="C6" s="316" t="s">
        <v>689</v>
      </c>
      <c r="D6" s="317" t="s">
        <v>690</v>
      </c>
      <c r="E6" s="318">
        <v>0</v>
      </c>
      <c r="F6" s="319">
        <f>ROUND(B6*E6,0)</f>
        <v>0</v>
      </c>
    </row>
    <row r="7" spans="1:6" x14ac:dyDescent="0.3">
      <c r="A7" s="315" t="s">
        <v>697</v>
      </c>
      <c r="B7" s="316">
        <v>4</v>
      </c>
      <c r="C7" s="316" t="s">
        <v>6</v>
      </c>
      <c r="D7" s="317" t="s">
        <v>709</v>
      </c>
      <c r="E7" s="318">
        <v>0</v>
      </c>
      <c r="F7" s="319">
        <f t="shared" ref="F7" si="0">ROUND(B7*E7,0)</f>
        <v>0</v>
      </c>
    </row>
    <row r="8" spans="1:6" ht="27.6" x14ac:dyDescent="0.3">
      <c r="A8" s="315" t="s">
        <v>688</v>
      </c>
      <c r="B8" s="316">
        <v>1</v>
      </c>
      <c r="C8" s="316" t="s">
        <v>689</v>
      </c>
      <c r="D8" s="317" t="s">
        <v>691</v>
      </c>
      <c r="E8" s="318">
        <v>0</v>
      </c>
      <c r="F8" s="319">
        <f>ROUND(B8*E8,0)</f>
        <v>0</v>
      </c>
    </row>
    <row r="9" spans="1:6" x14ac:dyDescent="0.3">
      <c r="A9" s="315" t="s">
        <v>698</v>
      </c>
      <c r="B9" s="316">
        <v>1</v>
      </c>
      <c r="C9" s="316" t="s">
        <v>689</v>
      </c>
      <c r="D9" s="317" t="s">
        <v>692</v>
      </c>
      <c r="E9" s="318">
        <v>0</v>
      </c>
      <c r="F9" s="319">
        <f>ROUND(B9*E9,0)</f>
        <v>0</v>
      </c>
    </row>
    <row r="10" spans="1:6" ht="151.80000000000001" x14ac:dyDescent="0.3">
      <c r="A10" s="333" t="s">
        <v>700</v>
      </c>
      <c r="B10" s="334">
        <v>4</v>
      </c>
      <c r="C10" s="334" t="s">
        <v>6</v>
      </c>
      <c r="D10" s="335" t="s">
        <v>702</v>
      </c>
      <c r="E10" s="336">
        <v>0</v>
      </c>
      <c r="F10" s="337">
        <f>ROUND(B10*E10,0)</f>
        <v>0</v>
      </c>
    </row>
    <row r="11" spans="1:6" ht="82.8" x14ac:dyDescent="0.3">
      <c r="A11" s="333" t="s">
        <v>701</v>
      </c>
      <c r="B11" s="334">
        <v>1</v>
      </c>
      <c r="C11" s="334" t="s">
        <v>6</v>
      </c>
      <c r="D11" s="335" t="s">
        <v>703</v>
      </c>
      <c r="E11" s="336">
        <v>0</v>
      </c>
      <c r="F11" s="337">
        <f>ROUND(B11*E11,0)</f>
        <v>0</v>
      </c>
    </row>
    <row r="12" spans="1:6" ht="15" thickBot="1" x14ac:dyDescent="0.35">
      <c r="A12" s="328"/>
      <c r="B12" s="329"/>
      <c r="C12" s="329"/>
      <c r="D12" s="330"/>
      <c r="E12" s="331"/>
      <c r="F12" s="332"/>
    </row>
    <row r="13" spans="1:6" ht="15" thickBot="1" x14ac:dyDescent="0.35">
      <c r="A13" s="381" t="s">
        <v>693</v>
      </c>
      <c r="B13" s="382"/>
      <c r="C13" s="382"/>
      <c r="D13" s="382"/>
      <c r="E13" s="383"/>
      <c r="F13" s="338">
        <f>SUM(F4:F12)</f>
        <v>0</v>
      </c>
    </row>
  </sheetData>
  <mergeCells count="2">
    <mergeCell ref="A3:F3"/>
    <mergeCell ref="A13:E13"/>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70"/>
  <sheetViews>
    <sheetView zoomScale="115" zoomScaleNormal="115" workbookViewId="0">
      <selection activeCell="E78" sqref="E78"/>
    </sheetView>
  </sheetViews>
  <sheetFormatPr defaultRowHeight="13.2" x14ac:dyDescent="0.25"/>
  <cols>
    <col min="1" max="1" width="16" customWidth="1"/>
  </cols>
  <sheetData>
    <row r="1" spans="1:2" x14ac:dyDescent="0.25">
      <c r="A1" t="s">
        <v>256</v>
      </c>
      <c r="B1" t="s">
        <v>212</v>
      </c>
    </row>
    <row r="2" spans="1:2" x14ac:dyDescent="0.25">
      <c r="A2" t="s">
        <v>180</v>
      </c>
      <c r="B2">
        <v>44.17</v>
      </c>
    </row>
    <row r="3" spans="1:2" x14ac:dyDescent="0.25">
      <c r="A3" t="s">
        <v>181</v>
      </c>
      <c r="B3">
        <v>6.57</v>
      </c>
    </row>
    <row r="4" spans="1:2" x14ac:dyDescent="0.25">
      <c r="A4" t="s">
        <v>182</v>
      </c>
      <c r="B4">
        <v>10.8</v>
      </c>
    </row>
    <row r="5" spans="1:2" x14ac:dyDescent="0.25">
      <c r="A5" t="s">
        <v>183</v>
      </c>
      <c r="B5">
        <v>16.760000000000002</v>
      </c>
    </row>
    <row r="6" spans="1:2" x14ac:dyDescent="0.25">
      <c r="A6" t="s">
        <v>184</v>
      </c>
      <c r="B6">
        <v>14.46</v>
      </c>
    </row>
    <row r="7" spans="1:2" x14ac:dyDescent="0.25">
      <c r="A7" t="s">
        <v>185</v>
      </c>
      <c r="B7">
        <v>3.91</v>
      </c>
    </row>
    <row r="8" spans="1:2" x14ac:dyDescent="0.25">
      <c r="A8" t="s">
        <v>186</v>
      </c>
      <c r="B8">
        <v>5.95</v>
      </c>
    </row>
    <row r="9" spans="1:2" x14ac:dyDescent="0.25">
      <c r="A9" t="s">
        <v>187</v>
      </c>
      <c r="B9">
        <v>4.37</v>
      </c>
    </row>
    <row r="10" spans="1:2" x14ac:dyDescent="0.25">
      <c r="A10" t="s">
        <v>188</v>
      </c>
      <c r="B10">
        <v>6.65</v>
      </c>
    </row>
    <row r="11" spans="1:2" x14ac:dyDescent="0.25">
      <c r="A11" t="s">
        <v>180</v>
      </c>
      <c r="B11">
        <v>3.99</v>
      </c>
    </row>
    <row r="12" spans="1:2" x14ac:dyDescent="0.25">
      <c r="A12" t="s">
        <v>189</v>
      </c>
      <c r="B12">
        <v>4.0999999999999996</v>
      </c>
    </row>
    <row r="13" spans="1:2" x14ac:dyDescent="0.25">
      <c r="A13" t="s">
        <v>190</v>
      </c>
      <c r="B13">
        <v>1.71</v>
      </c>
    </row>
    <row r="14" spans="1:2" x14ac:dyDescent="0.25">
      <c r="A14" t="s">
        <v>191</v>
      </c>
      <c r="B14">
        <v>20.52</v>
      </c>
    </row>
    <row r="15" spans="1:2" x14ac:dyDescent="0.25">
      <c r="A15" t="s">
        <v>191</v>
      </c>
      <c r="B15">
        <v>20.52</v>
      </c>
    </row>
    <row r="16" spans="1:2" x14ac:dyDescent="0.25">
      <c r="A16" t="s">
        <v>192</v>
      </c>
      <c r="B16">
        <v>12.3</v>
      </c>
    </row>
    <row r="17" spans="1:2" x14ac:dyDescent="0.25">
      <c r="A17" t="s">
        <v>193</v>
      </c>
      <c r="B17">
        <v>20.52</v>
      </c>
    </row>
    <row r="18" spans="1:2" x14ac:dyDescent="0.25">
      <c r="A18" t="s">
        <v>180</v>
      </c>
      <c r="B18">
        <v>3.99</v>
      </c>
    </row>
    <row r="19" spans="1:2" x14ac:dyDescent="0.25">
      <c r="A19" t="s">
        <v>189</v>
      </c>
      <c r="B19">
        <v>4.18</v>
      </c>
    </row>
    <row r="20" spans="1:2" x14ac:dyDescent="0.25">
      <c r="A20" t="s">
        <v>190</v>
      </c>
      <c r="B20">
        <v>1.71</v>
      </c>
    </row>
    <row r="21" spans="1:2" x14ac:dyDescent="0.25">
      <c r="A21" t="s">
        <v>180</v>
      </c>
      <c r="B21">
        <v>2.52</v>
      </c>
    </row>
    <row r="22" spans="1:2" x14ac:dyDescent="0.25">
      <c r="A22" t="s">
        <v>190</v>
      </c>
      <c r="B22">
        <v>1.98</v>
      </c>
    </row>
    <row r="23" spans="1:2" x14ac:dyDescent="0.25">
      <c r="A23" t="s">
        <v>190</v>
      </c>
      <c r="B23">
        <v>1.98</v>
      </c>
    </row>
    <row r="24" spans="1:2" x14ac:dyDescent="0.25">
      <c r="A24" t="s">
        <v>194</v>
      </c>
      <c r="B24">
        <v>2.4500000000000002</v>
      </c>
    </row>
    <row r="25" spans="1:2" x14ac:dyDescent="0.25">
      <c r="A25" t="s">
        <v>195</v>
      </c>
      <c r="B25">
        <v>17.11</v>
      </c>
    </row>
    <row r="26" spans="1:2" x14ac:dyDescent="0.25">
      <c r="A26" t="s">
        <v>180</v>
      </c>
      <c r="B26">
        <v>2.52</v>
      </c>
    </row>
    <row r="27" spans="1:2" x14ac:dyDescent="0.25">
      <c r="A27" t="s">
        <v>190</v>
      </c>
      <c r="B27">
        <v>1.98</v>
      </c>
    </row>
    <row r="28" spans="1:2" x14ac:dyDescent="0.25">
      <c r="A28" t="s">
        <v>196</v>
      </c>
      <c r="B28">
        <v>7.8</v>
      </c>
    </row>
    <row r="29" spans="1:2" x14ac:dyDescent="0.25">
      <c r="A29" t="s">
        <v>194</v>
      </c>
      <c r="B29">
        <v>2.4500000000000002</v>
      </c>
    </row>
    <row r="30" spans="1:2" x14ac:dyDescent="0.25">
      <c r="A30" t="s">
        <v>197</v>
      </c>
      <c r="B30">
        <v>15.93</v>
      </c>
    </row>
    <row r="31" spans="1:2" x14ac:dyDescent="0.25">
      <c r="A31" t="s">
        <v>198</v>
      </c>
      <c r="B31">
        <v>15.93</v>
      </c>
    </row>
    <row r="32" spans="1:2" x14ac:dyDescent="0.25">
      <c r="A32" t="s">
        <v>199</v>
      </c>
      <c r="B32">
        <v>10.11</v>
      </c>
    </row>
    <row r="33" spans="1:3" x14ac:dyDescent="0.25">
      <c r="A33" t="s">
        <v>190</v>
      </c>
      <c r="B33">
        <v>1.8</v>
      </c>
    </row>
    <row r="34" spans="1:3" x14ac:dyDescent="0.25">
      <c r="A34" t="s">
        <v>200</v>
      </c>
      <c r="B34">
        <v>1.62</v>
      </c>
    </row>
    <row r="35" spans="1:3" x14ac:dyDescent="0.25">
      <c r="A35" t="s">
        <v>201</v>
      </c>
      <c r="B35">
        <v>4.37</v>
      </c>
    </row>
    <row r="36" spans="1:3" x14ac:dyDescent="0.25">
      <c r="A36" t="s">
        <v>202</v>
      </c>
      <c r="B36">
        <v>11.83</v>
      </c>
    </row>
    <row r="37" spans="1:3" x14ac:dyDescent="0.25">
      <c r="A37" t="s">
        <v>203</v>
      </c>
      <c r="B37">
        <v>3.8</v>
      </c>
    </row>
    <row r="38" spans="1:3" x14ac:dyDescent="0.25">
      <c r="A38" t="s">
        <v>204</v>
      </c>
      <c r="B38">
        <v>7.8</v>
      </c>
    </row>
    <row r="39" spans="1:3" x14ac:dyDescent="0.25">
      <c r="A39" t="s">
        <v>205</v>
      </c>
      <c r="B39">
        <v>249.73</v>
      </c>
    </row>
    <row r="40" spans="1:3" x14ac:dyDescent="0.25">
      <c r="A40" t="s">
        <v>180</v>
      </c>
      <c r="B40">
        <v>4.41</v>
      </c>
    </row>
    <row r="41" spans="1:3" x14ac:dyDescent="0.25">
      <c r="A41" t="s">
        <v>189</v>
      </c>
      <c r="B41">
        <v>4.54</v>
      </c>
    </row>
    <row r="42" spans="1:3" x14ac:dyDescent="0.25">
      <c r="A42" t="s">
        <v>190</v>
      </c>
      <c r="B42">
        <v>1.89</v>
      </c>
    </row>
    <row r="43" spans="1:3" x14ac:dyDescent="0.25">
      <c r="A43" t="s">
        <v>257</v>
      </c>
      <c r="B43">
        <v>27</v>
      </c>
    </row>
    <row r="44" spans="1:3" x14ac:dyDescent="0.25">
      <c r="A44" t="s">
        <v>192</v>
      </c>
      <c r="B44">
        <v>14.07</v>
      </c>
    </row>
    <row r="45" spans="1:3" x14ac:dyDescent="0.25">
      <c r="A45" t="s">
        <v>192</v>
      </c>
      <c r="B45">
        <v>14.07</v>
      </c>
    </row>
    <row r="46" spans="1:3" x14ac:dyDescent="0.25">
      <c r="A46" t="s">
        <v>206</v>
      </c>
      <c r="B46">
        <v>27</v>
      </c>
      <c r="C46" s="111"/>
    </row>
    <row r="47" spans="1:3" x14ac:dyDescent="0.25">
      <c r="A47" t="s">
        <v>180</v>
      </c>
      <c r="B47">
        <v>4.41</v>
      </c>
      <c r="C47" s="111"/>
    </row>
    <row r="48" spans="1:3" x14ac:dyDescent="0.25">
      <c r="A48" t="s">
        <v>189</v>
      </c>
      <c r="B48">
        <v>4.54</v>
      </c>
      <c r="C48" s="111"/>
    </row>
    <row r="49" spans="1:3" x14ac:dyDescent="0.25">
      <c r="A49" t="s">
        <v>190</v>
      </c>
      <c r="B49">
        <v>1.89</v>
      </c>
      <c r="C49" s="111"/>
    </row>
    <row r="50" spans="1:3" x14ac:dyDescent="0.25">
      <c r="A50" t="s">
        <v>190</v>
      </c>
      <c r="B50">
        <v>1.98</v>
      </c>
      <c r="C50" s="111"/>
    </row>
    <row r="51" spans="1:3" x14ac:dyDescent="0.25">
      <c r="A51" t="s">
        <v>180</v>
      </c>
      <c r="B51">
        <v>2.52</v>
      </c>
      <c r="C51" s="111"/>
    </row>
    <row r="52" spans="1:3" x14ac:dyDescent="0.25">
      <c r="A52" t="s">
        <v>207</v>
      </c>
      <c r="B52">
        <v>7.8</v>
      </c>
      <c r="C52" s="111"/>
    </row>
    <row r="53" spans="1:3" x14ac:dyDescent="0.25">
      <c r="A53" t="s">
        <v>194</v>
      </c>
      <c r="B53">
        <v>2.4500000000000002</v>
      </c>
      <c r="C53" s="111"/>
    </row>
    <row r="54" spans="1:3" x14ac:dyDescent="0.25">
      <c r="A54" t="s">
        <v>208</v>
      </c>
      <c r="B54">
        <v>17.11</v>
      </c>
      <c r="C54" s="111"/>
    </row>
    <row r="55" spans="1:3" x14ac:dyDescent="0.25">
      <c r="A55" t="s">
        <v>180</v>
      </c>
      <c r="B55">
        <v>2.52</v>
      </c>
      <c r="C55" s="111"/>
    </row>
    <row r="56" spans="1:3" x14ac:dyDescent="0.25">
      <c r="A56" t="s">
        <v>190</v>
      </c>
      <c r="B56">
        <v>1.98</v>
      </c>
      <c r="C56" s="111"/>
    </row>
    <row r="57" spans="1:3" x14ac:dyDescent="0.25">
      <c r="A57" t="s">
        <v>207</v>
      </c>
      <c r="B57">
        <v>7.8</v>
      </c>
      <c r="C57" s="111"/>
    </row>
    <row r="58" spans="1:3" x14ac:dyDescent="0.25">
      <c r="A58" t="s">
        <v>194</v>
      </c>
      <c r="B58">
        <v>2.4500000000000002</v>
      </c>
      <c r="C58" s="111"/>
    </row>
    <row r="59" spans="1:3" x14ac:dyDescent="0.25">
      <c r="A59" t="s">
        <v>180</v>
      </c>
      <c r="B59">
        <v>4.41</v>
      </c>
      <c r="C59" s="111"/>
    </row>
    <row r="60" spans="1:3" x14ac:dyDescent="0.25">
      <c r="A60" t="s">
        <v>189</v>
      </c>
      <c r="B60">
        <v>4.54</v>
      </c>
      <c r="C60" s="111"/>
    </row>
    <row r="61" spans="1:3" x14ac:dyDescent="0.25">
      <c r="A61" t="s">
        <v>190</v>
      </c>
      <c r="B61">
        <v>1.89</v>
      </c>
      <c r="C61" s="111"/>
    </row>
    <row r="62" spans="1:3" x14ac:dyDescent="0.25">
      <c r="A62" t="s">
        <v>209</v>
      </c>
      <c r="B62">
        <v>27</v>
      </c>
      <c r="C62" s="111"/>
    </row>
    <row r="63" spans="1:3" x14ac:dyDescent="0.25">
      <c r="A63" t="s">
        <v>192</v>
      </c>
      <c r="B63">
        <v>14.07</v>
      </c>
      <c r="C63" s="111"/>
    </row>
    <row r="64" spans="1:3" x14ac:dyDescent="0.25">
      <c r="A64" t="s">
        <v>192</v>
      </c>
      <c r="B64">
        <v>14.07</v>
      </c>
      <c r="C64" s="111"/>
    </row>
    <row r="65" spans="1:4" x14ac:dyDescent="0.25">
      <c r="A65" t="s">
        <v>210</v>
      </c>
      <c r="B65">
        <v>27</v>
      </c>
      <c r="C65" s="111"/>
    </row>
    <row r="66" spans="1:4" x14ac:dyDescent="0.25">
      <c r="A66" t="s">
        <v>180</v>
      </c>
      <c r="B66">
        <v>4.41</v>
      </c>
      <c r="C66" s="111"/>
    </row>
    <row r="67" spans="1:4" x14ac:dyDescent="0.25">
      <c r="A67" t="s">
        <v>189</v>
      </c>
      <c r="B67">
        <v>4.54</v>
      </c>
      <c r="C67" s="111"/>
    </row>
    <row r="68" spans="1:4" x14ac:dyDescent="0.25">
      <c r="A68" t="s">
        <v>190</v>
      </c>
      <c r="B68">
        <v>1.89</v>
      </c>
      <c r="C68" s="111"/>
    </row>
    <row r="69" spans="1:4" x14ac:dyDescent="0.25">
      <c r="A69" t="s">
        <v>211</v>
      </c>
      <c r="B69">
        <v>75.75</v>
      </c>
      <c r="C69" s="111"/>
    </row>
    <row r="70" spans="1:4" x14ac:dyDescent="0.25">
      <c r="B70">
        <v>900.89</v>
      </c>
      <c r="D70" s="110"/>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E69"/>
  <sheetViews>
    <sheetView workbookViewId="0">
      <selection activeCell="E40" sqref="E40"/>
    </sheetView>
  </sheetViews>
  <sheetFormatPr defaultRowHeight="13.2" x14ac:dyDescent="0.25"/>
  <cols>
    <col min="4" max="4" width="19.5546875" bestFit="1" customWidth="1"/>
  </cols>
  <sheetData>
    <row r="1" spans="1:5" x14ac:dyDescent="0.25">
      <c r="A1">
        <v>44.17</v>
      </c>
      <c r="D1" t="s">
        <v>180</v>
      </c>
      <c r="E1">
        <v>44.17</v>
      </c>
    </row>
    <row r="2" spans="1:5" x14ac:dyDescent="0.25">
      <c r="A2">
        <v>6.57</v>
      </c>
      <c r="D2" t="s">
        <v>181</v>
      </c>
    </row>
    <row r="3" spans="1:5" x14ac:dyDescent="0.25">
      <c r="A3">
        <v>10.8</v>
      </c>
      <c r="D3" t="s">
        <v>182</v>
      </c>
      <c r="E3">
        <v>10.8</v>
      </c>
    </row>
    <row r="4" spans="1:5" x14ac:dyDescent="0.25">
      <c r="A4">
        <v>16.760000000000002</v>
      </c>
      <c r="D4" t="s">
        <v>183</v>
      </c>
      <c r="E4">
        <v>16.760000000000002</v>
      </c>
    </row>
    <row r="5" spans="1:5" x14ac:dyDescent="0.25">
      <c r="A5">
        <v>14.46</v>
      </c>
      <c r="D5" t="s">
        <v>184</v>
      </c>
      <c r="E5">
        <v>14.46</v>
      </c>
    </row>
    <row r="6" spans="1:5" x14ac:dyDescent="0.25">
      <c r="A6">
        <v>3.91</v>
      </c>
      <c r="D6" t="s">
        <v>185</v>
      </c>
    </row>
    <row r="7" spans="1:5" x14ac:dyDescent="0.25">
      <c r="A7">
        <v>5.95</v>
      </c>
      <c r="D7" t="s">
        <v>186</v>
      </c>
    </row>
    <row r="8" spans="1:5" x14ac:dyDescent="0.25">
      <c r="A8">
        <v>4.37</v>
      </c>
      <c r="D8" t="s">
        <v>187</v>
      </c>
    </row>
    <row r="9" spans="1:5" x14ac:dyDescent="0.25">
      <c r="A9">
        <v>6.65</v>
      </c>
      <c r="D9" t="s">
        <v>188</v>
      </c>
    </row>
    <row r="10" spans="1:5" x14ac:dyDescent="0.25">
      <c r="A10">
        <v>3.99</v>
      </c>
      <c r="D10" t="s">
        <v>180</v>
      </c>
      <c r="E10">
        <v>3.99</v>
      </c>
    </row>
    <row r="11" spans="1:5" x14ac:dyDescent="0.25">
      <c r="A11">
        <v>4.0999999999999996</v>
      </c>
      <c r="D11" t="s">
        <v>189</v>
      </c>
    </row>
    <row r="12" spans="1:5" x14ac:dyDescent="0.25">
      <c r="A12">
        <v>1.71</v>
      </c>
      <c r="D12" t="s">
        <v>190</v>
      </c>
    </row>
    <row r="13" spans="1:5" x14ac:dyDescent="0.25">
      <c r="A13">
        <v>20.52</v>
      </c>
      <c r="D13" t="s">
        <v>191</v>
      </c>
    </row>
    <row r="14" spans="1:5" x14ac:dyDescent="0.25">
      <c r="A14">
        <v>20.52</v>
      </c>
      <c r="D14" t="s">
        <v>191</v>
      </c>
    </row>
    <row r="15" spans="1:5" x14ac:dyDescent="0.25">
      <c r="A15">
        <v>12.3</v>
      </c>
      <c r="D15" t="s">
        <v>192</v>
      </c>
    </row>
    <row r="16" spans="1:5" x14ac:dyDescent="0.25">
      <c r="A16">
        <v>20.52</v>
      </c>
      <c r="D16" t="s">
        <v>193</v>
      </c>
    </row>
    <row r="17" spans="1:5" x14ac:dyDescent="0.25">
      <c r="A17">
        <v>3.99</v>
      </c>
      <c r="D17" t="s">
        <v>180</v>
      </c>
      <c r="E17">
        <v>3.99</v>
      </c>
    </row>
    <row r="18" spans="1:5" x14ac:dyDescent="0.25">
      <c r="A18">
        <v>4.18</v>
      </c>
      <c r="D18" t="s">
        <v>189</v>
      </c>
    </row>
    <row r="19" spans="1:5" x14ac:dyDescent="0.25">
      <c r="A19">
        <v>1.71</v>
      </c>
      <c r="D19" t="s">
        <v>190</v>
      </c>
    </row>
    <row r="20" spans="1:5" x14ac:dyDescent="0.25">
      <c r="A20">
        <v>2.52</v>
      </c>
      <c r="D20" t="s">
        <v>180</v>
      </c>
      <c r="E20">
        <v>2.52</v>
      </c>
    </row>
    <row r="21" spans="1:5" x14ac:dyDescent="0.25">
      <c r="A21">
        <v>1.98</v>
      </c>
      <c r="D21" t="s">
        <v>190</v>
      </c>
    </row>
    <row r="22" spans="1:5" x14ac:dyDescent="0.25">
      <c r="A22">
        <v>1.98</v>
      </c>
      <c r="D22" t="s">
        <v>190</v>
      </c>
    </row>
    <row r="23" spans="1:5" x14ac:dyDescent="0.25">
      <c r="A23">
        <v>2.4500000000000002</v>
      </c>
      <c r="D23" t="s">
        <v>194</v>
      </c>
    </row>
    <row r="24" spans="1:5" x14ac:dyDescent="0.25">
      <c r="A24">
        <v>17.11</v>
      </c>
      <c r="D24" t="s">
        <v>195</v>
      </c>
      <c r="E24">
        <v>17.11</v>
      </c>
    </row>
    <row r="25" spans="1:5" x14ac:dyDescent="0.25">
      <c r="A25">
        <v>2.52</v>
      </c>
      <c r="D25" t="s">
        <v>180</v>
      </c>
      <c r="E25">
        <v>2.52</v>
      </c>
    </row>
    <row r="26" spans="1:5" x14ac:dyDescent="0.25">
      <c r="A26">
        <v>1.98</v>
      </c>
      <c r="D26" t="s">
        <v>190</v>
      </c>
    </row>
    <row r="27" spans="1:5" x14ac:dyDescent="0.25">
      <c r="A27">
        <v>7.8</v>
      </c>
      <c r="D27" t="s">
        <v>196</v>
      </c>
    </row>
    <row r="28" spans="1:5" x14ac:dyDescent="0.25">
      <c r="A28">
        <v>2.4500000000000002</v>
      </c>
      <c r="D28" t="s">
        <v>194</v>
      </c>
    </row>
    <row r="29" spans="1:5" x14ac:dyDescent="0.25">
      <c r="A29">
        <v>15.93</v>
      </c>
      <c r="D29" t="s">
        <v>197</v>
      </c>
      <c r="E29">
        <v>15.93</v>
      </c>
    </row>
    <row r="30" spans="1:5" x14ac:dyDescent="0.25">
      <c r="A30">
        <v>15.93</v>
      </c>
      <c r="D30" t="s">
        <v>198</v>
      </c>
      <c r="E30">
        <v>15.93</v>
      </c>
    </row>
    <row r="31" spans="1:5" x14ac:dyDescent="0.25">
      <c r="A31">
        <v>10.11</v>
      </c>
      <c r="D31" t="s">
        <v>199</v>
      </c>
    </row>
    <row r="32" spans="1:5" x14ac:dyDescent="0.25">
      <c r="A32">
        <v>1.8</v>
      </c>
      <c r="D32" t="s">
        <v>190</v>
      </c>
    </row>
    <row r="33" spans="1:5" x14ac:dyDescent="0.25">
      <c r="A33">
        <v>1.62</v>
      </c>
      <c r="D33" t="s">
        <v>200</v>
      </c>
    </row>
    <row r="34" spans="1:5" x14ac:dyDescent="0.25">
      <c r="A34">
        <v>4.37</v>
      </c>
      <c r="D34" t="s">
        <v>201</v>
      </c>
    </row>
    <row r="35" spans="1:5" x14ac:dyDescent="0.25">
      <c r="A35">
        <v>11.83</v>
      </c>
      <c r="D35" t="s">
        <v>202</v>
      </c>
      <c r="E35">
        <v>11.83</v>
      </c>
    </row>
    <row r="36" spans="1:5" x14ac:dyDescent="0.25">
      <c r="A36">
        <v>3.8</v>
      </c>
      <c r="D36" t="s">
        <v>203</v>
      </c>
      <c r="E36">
        <v>3.8</v>
      </c>
    </row>
    <row r="37" spans="1:5" x14ac:dyDescent="0.25">
      <c r="A37">
        <v>7.8</v>
      </c>
      <c r="D37" t="s">
        <v>204</v>
      </c>
      <c r="E37">
        <v>7.8</v>
      </c>
    </row>
    <row r="38" spans="1:5" x14ac:dyDescent="0.25">
      <c r="A38">
        <v>249.73</v>
      </c>
      <c r="D38" t="s">
        <v>205</v>
      </c>
      <c r="E38">
        <v>249.73</v>
      </c>
    </row>
    <row r="39" spans="1:5" x14ac:dyDescent="0.25">
      <c r="A39">
        <f>SUM(A1:A38)</f>
        <v>570.8900000000001</v>
      </c>
      <c r="E39">
        <f>SUM(E1:E38)</f>
        <v>421.34000000000003</v>
      </c>
    </row>
    <row r="43" spans="1:5" x14ac:dyDescent="0.25">
      <c r="D43" t="s">
        <v>192</v>
      </c>
      <c r="E43">
        <v>14.07</v>
      </c>
    </row>
    <row r="44" spans="1:5" x14ac:dyDescent="0.25">
      <c r="D44" t="s">
        <v>192</v>
      </c>
      <c r="E44">
        <v>14.07</v>
      </c>
    </row>
    <row r="45" spans="1:5" x14ac:dyDescent="0.25">
      <c r="D45" t="s">
        <v>206</v>
      </c>
      <c r="E45">
        <v>27</v>
      </c>
    </row>
    <row r="46" spans="1:5" x14ac:dyDescent="0.25">
      <c r="D46" t="s">
        <v>180</v>
      </c>
      <c r="E46">
        <v>4.41</v>
      </c>
    </row>
    <row r="47" spans="1:5" x14ac:dyDescent="0.25">
      <c r="D47" t="s">
        <v>189</v>
      </c>
      <c r="E47">
        <v>4.54</v>
      </c>
    </row>
    <row r="48" spans="1:5" x14ac:dyDescent="0.25">
      <c r="D48" t="s">
        <v>190</v>
      </c>
      <c r="E48">
        <v>1.89</v>
      </c>
    </row>
    <row r="49" spans="4:5" x14ac:dyDescent="0.25">
      <c r="D49" t="s">
        <v>190</v>
      </c>
      <c r="E49">
        <v>1.98</v>
      </c>
    </row>
    <row r="50" spans="4:5" x14ac:dyDescent="0.25">
      <c r="D50" t="s">
        <v>180</v>
      </c>
      <c r="E50">
        <v>2.52</v>
      </c>
    </row>
    <row r="51" spans="4:5" x14ac:dyDescent="0.25">
      <c r="D51" t="s">
        <v>207</v>
      </c>
      <c r="E51">
        <v>7.8</v>
      </c>
    </row>
    <row r="52" spans="4:5" x14ac:dyDescent="0.25">
      <c r="D52" t="s">
        <v>194</v>
      </c>
      <c r="E52">
        <v>2.4500000000000002</v>
      </c>
    </row>
    <row r="53" spans="4:5" x14ac:dyDescent="0.25">
      <c r="D53" t="s">
        <v>208</v>
      </c>
      <c r="E53">
        <v>17.11</v>
      </c>
    </row>
    <row r="54" spans="4:5" x14ac:dyDescent="0.25">
      <c r="D54" t="s">
        <v>180</v>
      </c>
      <c r="E54">
        <v>2.52</v>
      </c>
    </row>
    <row r="55" spans="4:5" x14ac:dyDescent="0.25">
      <c r="D55" t="s">
        <v>190</v>
      </c>
      <c r="E55">
        <v>1.98</v>
      </c>
    </row>
    <row r="56" spans="4:5" x14ac:dyDescent="0.25">
      <c r="D56" t="s">
        <v>207</v>
      </c>
      <c r="E56">
        <v>7.8</v>
      </c>
    </row>
    <row r="57" spans="4:5" x14ac:dyDescent="0.25">
      <c r="D57" t="s">
        <v>194</v>
      </c>
      <c r="E57">
        <v>2.4500000000000002</v>
      </c>
    </row>
    <row r="58" spans="4:5" x14ac:dyDescent="0.25">
      <c r="D58" t="s">
        <v>180</v>
      </c>
      <c r="E58">
        <v>4.41</v>
      </c>
    </row>
    <row r="59" spans="4:5" x14ac:dyDescent="0.25">
      <c r="D59" t="s">
        <v>189</v>
      </c>
      <c r="E59">
        <v>4.54</v>
      </c>
    </row>
    <row r="60" spans="4:5" x14ac:dyDescent="0.25">
      <c r="D60" t="s">
        <v>190</v>
      </c>
      <c r="E60">
        <v>1.89</v>
      </c>
    </row>
    <row r="61" spans="4:5" x14ac:dyDescent="0.25">
      <c r="D61" t="s">
        <v>209</v>
      </c>
      <c r="E61">
        <v>27</v>
      </c>
    </row>
    <row r="62" spans="4:5" x14ac:dyDescent="0.25">
      <c r="D62" t="s">
        <v>192</v>
      </c>
      <c r="E62">
        <v>14.07</v>
      </c>
    </row>
    <row r="63" spans="4:5" x14ac:dyDescent="0.25">
      <c r="D63" t="s">
        <v>192</v>
      </c>
      <c r="E63">
        <v>14.07</v>
      </c>
    </row>
    <row r="64" spans="4:5" x14ac:dyDescent="0.25">
      <c r="D64" t="s">
        <v>210</v>
      </c>
      <c r="E64">
        <v>27</v>
      </c>
    </row>
    <row r="65" spans="4:5" x14ac:dyDescent="0.25">
      <c r="D65" t="s">
        <v>180</v>
      </c>
      <c r="E65">
        <v>4.41</v>
      </c>
    </row>
    <row r="66" spans="4:5" x14ac:dyDescent="0.25">
      <c r="D66" t="s">
        <v>189</v>
      </c>
      <c r="E66">
        <v>4.54</v>
      </c>
    </row>
    <row r="67" spans="4:5" x14ac:dyDescent="0.25">
      <c r="D67" t="s">
        <v>190</v>
      </c>
      <c r="E67">
        <v>1.89</v>
      </c>
    </row>
    <row r="68" spans="4:5" x14ac:dyDescent="0.25">
      <c r="D68" t="s">
        <v>211</v>
      </c>
      <c r="E68">
        <v>75.75</v>
      </c>
    </row>
    <row r="69" spans="4:5" x14ac:dyDescent="0.25">
      <c r="D69" t="s">
        <v>212</v>
      </c>
      <c r="E69" t="s">
        <v>213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Munkalapok</vt:lpstr>
      </vt:variant>
      <vt:variant>
        <vt:i4>11</vt:i4>
      </vt:variant>
      <vt:variant>
        <vt:lpstr>Névvel ellátott tartományok</vt:lpstr>
      </vt:variant>
      <vt:variant>
        <vt:i4>18</vt:i4>
      </vt:variant>
    </vt:vector>
  </HeadingPairs>
  <TitlesOfParts>
    <vt:vector size="29" baseType="lpstr">
      <vt:lpstr>Főösszesítő</vt:lpstr>
      <vt:lpstr>Építészet</vt:lpstr>
      <vt:lpstr>Öltözőépület_bútorozás</vt:lpstr>
      <vt:lpstr>Főösszesítő_külső</vt:lpstr>
      <vt:lpstr>Térköves parkoló</vt:lpstr>
      <vt:lpstr>Közmű bekötés</vt:lpstr>
      <vt:lpstr>MEGBONTVA</vt:lpstr>
      <vt:lpstr>Elektromos</vt:lpstr>
      <vt:lpstr>Pályavilágítás</vt:lpstr>
      <vt:lpstr>Helyiséglista</vt:lpstr>
      <vt:lpstr>Munka1</vt:lpstr>
      <vt:lpstr>Építészet!Munkanem_12</vt:lpstr>
      <vt:lpstr>Építészet!Munkanem_15</vt:lpstr>
      <vt:lpstr>Építészet!Munkanem_22</vt:lpstr>
      <vt:lpstr>Építészet!Munkanem_31</vt:lpstr>
      <vt:lpstr>Építészet!Munkanem_33</vt:lpstr>
      <vt:lpstr>Építészet!Munkanem_35</vt:lpstr>
      <vt:lpstr>Építészet!Munkanem_36</vt:lpstr>
      <vt:lpstr>Építészet!Munkanem_39</vt:lpstr>
      <vt:lpstr>Építészet!Munkanem_42</vt:lpstr>
      <vt:lpstr>Építészet!Munkanem_43</vt:lpstr>
      <vt:lpstr>Építészet!Munkanem_44</vt:lpstr>
      <vt:lpstr>Építészet!Munkanem_45</vt:lpstr>
      <vt:lpstr>Építészet!Munkanem_47</vt:lpstr>
      <vt:lpstr>Építészet!Munkanem_48</vt:lpstr>
      <vt:lpstr>Öltözőépület_bútorozás!Nyomtatási_cím</vt:lpstr>
      <vt:lpstr>Építészet!Nyomtatási_terület</vt:lpstr>
      <vt:lpstr>Főösszesítő!Nyomtatási_terület</vt:lpstr>
      <vt:lpstr>Öltözőépület_bútorozás!Nyomtatási_terület</vt:lpstr>
    </vt:vector>
  </TitlesOfParts>
  <Company>Archi-Modul Kft.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Schneider József</dc:creator>
  <cp:lastModifiedBy>Semi</cp:lastModifiedBy>
  <cp:lastPrinted>2024-02-13T18:43:07Z</cp:lastPrinted>
  <dcterms:created xsi:type="dcterms:W3CDTF">2004-01-05T08:44:34Z</dcterms:created>
  <dcterms:modified xsi:type="dcterms:W3CDTF">2024-08-29T07:23:19Z</dcterms:modified>
</cp:coreProperties>
</file>